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555" windowWidth="20115" windowHeight="7830" firstSheet="2" activeTab="5"/>
  </bookViews>
  <sheets>
    <sheet name="Analitico Ingresos" sheetId="8" r:id="rId1"/>
    <sheet name="Clasificacion Administrativa" sheetId="1" r:id="rId2"/>
    <sheet name="Clasificacion Economica" sheetId="3" r:id="rId3"/>
    <sheet name="Objeto del Gasto" sheetId="10" r:id="rId4"/>
    <sheet name="Clasific Funcional" sheetId="4" r:id="rId5"/>
    <sheet name="Clasificacion Programatica" sheetId="11" r:id="rId6"/>
  </sheets>
  <definedNames>
    <definedName name="_xlnm.Print_Area" localSheetId="0">'Analitico Ingresos'!$A$1:$G$72</definedName>
    <definedName name="_xlnm.Print_Area" localSheetId="4">'Clasific Funcional'!$A$1:$J$62</definedName>
    <definedName name="_xlnm.Print_Area" localSheetId="3">'Objeto del Gasto'!$B$1:$I$65551</definedName>
    <definedName name="_xlnm.Print_Titles" localSheetId="3">'Objeto del Gasto'!$1:$11</definedName>
  </definedNames>
  <calcPr calcId="144525"/>
</workbook>
</file>

<file path=xl/calcChain.xml><?xml version="1.0" encoding="utf-8"?>
<calcChain xmlns="http://schemas.openxmlformats.org/spreadsheetml/2006/main">
  <c r="G12" i="11" l="1"/>
  <c r="J12" i="11"/>
  <c r="E14" i="11"/>
  <c r="H14" i="11"/>
  <c r="I14" i="11"/>
  <c r="F14" i="11"/>
  <c r="G15" i="11"/>
  <c r="G14" i="11" s="1"/>
  <c r="G18" i="11"/>
  <c r="J18" i="11" s="1"/>
  <c r="E23" i="11"/>
  <c r="H23" i="11"/>
  <c r="H41" i="11" s="1"/>
  <c r="G24" i="11"/>
  <c r="I23" i="11"/>
  <c r="I41" i="11" l="1"/>
  <c r="E41" i="11"/>
  <c r="G23" i="11"/>
  <c r="G41" i="11" s="1"/>
  <c r="J24" i="11"/>
  <c r="J23" i="11" s="1"/>
  <c r="F23" i="11"/>
  <c r="F41" i="11" s="1"/>
  <c r="J15" i="11"/>
  <c r="J14" i="11" s="1"/>
  <c r="J41" i="11" l="1"/>
  <c r="F13" i="10" l="1"/>
  <c r="E20" i="10" l="1"/>
  <c r="G20" i="10" l="1"/>
  <c r="F57" i="10"/>
  <c r="I57" i="10" s="1"/>
  <c r="F48" i="10"/>
  <c r="I48" i="10" s="1"/>
  <c r="F43" i="10"/>
  <c r="I43" i="10" s="1"/>
  <c r="F41" i="10"/>
  <c r="I41" i="10" s="1"/>
  <c r="F28" i="10"/>
  <c r="I28" i="10" s="1"/>
  <c r="F23" i="10"/>
  <c r="I23" i="10" s="1"/>
  <c r="E30" i="10"/>
  <c r="F83" i="10"/>
  <c r="I83" i="10"/>
  <c r="F82" i="10"/>
  <c r="I82" i="10"/>
  <c r="F81" i="10"/>
  <c r="I81" i="10"/>
  <c r="F80" i="10"/>
  <c r="I80" i="10"/>
  <c r="F79" i="10"/>
  <c r="I79" i="10"/>
  <c r="F78" i="10"/>
  <c r="I78" i="10"/>
  <c r="F77" i="10"/>
  <c r="I77" i="10"/>
  <c r="I76" i="10"/>
  <c r="H76" i="10"/>
  <c r="G76" i="10"/>
  <c r="F76" i="10"/>
  <c r="E76" i="10"/>
  <c r="D76" i="10"/>
  <c r="F75" i="10"/>
  <c r="I75" i="10"/>
  <c r="F74" i="10"/>
  <c r="I74" i="10"/>
  <c r="F73" i="10"/>
  <c r="I73" i="10"/>
  <c r="I72" i="10"/>
  <c r="H72" i="10"/>
  <c r="G72" i="10"/>
  <c r="F72" i="10"/>
  <c r="E72" i="10"/>
  <c r="D72" i="10"/>
  <c r="I71" i="10"/>
  <c r="H71" i="10"/>
  <c r="F71" i="10"/>
  <c r="H70" i="10"/>
  <c r="F70" i="10"/>
  <c r="I70" i="10"/>
  <c r="H69" i="10"/>
  <c r="F69" i="10"/>
  <c r="I69" i="10"/>
  <c r="I68" i="10"/>
  <c r="H68" i="10"/>
  <c r="F68" i="10"/>
  <c r="I67" i="10"/>
  <c r="H67" i="10"/>
  <c r="F67" i="10"/>
  <c r="H66" i="10"/>
  <c r="F66" i="10"/>
  <c r="I66" i="10"/>
  <c r="H65" i="10"/>
  <c r="H64" i="10"/>
  <c r="F65" i="10"/>
  <c r="I65" i="10"/>
  <c r="G64" i="10"/>
  <c r="E64" i="10"/>
  <c r="D64" i="10"/>
  <c r="F63" i="10"/>
  <c r="F62" i="10"/>
  <c r="E60" i="10"/>
  <c r="F59" i="10"/>
  <c r="I59" i="10" s="1"/>
  <c r="F58" i="10"/>
  <c r="I58" i="10" s="1"/>
  <c r="F55" i="10"/>
  <c r="I55" i="10" s="1"/>
  <c r="E50" i="10"/>
  <c r="F49" i="10"/>
  <c r="I49" i="10" s="1"/>
  <c r="F47" i="10"/>
  <c r="I47" i="10" s="1"/>
  <c r="F45" i="10"/>
  <c r="I45" i="10" s="1"/>
  <c r="F42" i="10"/>
  <c r="I42" i="10" s="1"/>
  <c r="E40" i="10"/>
  <c r="E12" i="10"/>
  <c r="G50" i="10"/>
  <c r="G40" i="10"/>
  <c r="G30" i="10"/>
  <c r="D60" i="10"/>
  <c r="I64" i="10"/>
  <c r="F61" i="10"/>
  <c r="I61" i="10" s="1"/>
  <c r="F64" i="10"/>
  <c r="J20" i="8"/>
  <c r="J19" i="8"/>
  <c r="C24" i="8"/>
  <c r="B24" i="8"/>
  <c r="D20" i="8"/>
  <c r="D21" i="8"/>
  <c r="D19" i="8"/>
  <c r="E19" i="8" s="1"/>
  <c r="D46" i="8"/>
  <c r="E46" i="8" s="1"/>
  <c r="D45" i="8"/>
  <c r="E45" i="8" s="1"/>
  <c r="F45" i="8" s="1"/>
  <c r="G45" i="8" s="1"/>
  <c r="D47" i="8"/>
  <c r="E47" i="8" s="1"/>
  <c r="C52" i="8"/>
  <c r="E16" i="1" s="1"/>
  <c r="B52" i="8"/>
  <c r="D16" i="1" s="1"/>
  <c r="D26" i="4" s="1"/>
  <c r="G44" i="8"/>
  <c r="D44" i="8"/>
  <c r="F46" i="4"/>
  <c r="I46" i="4"/>
  <c r="F45" i="4"/>
  <c r="I45" i="4"/>
  <c r="F44" i="4"/>
  <c r="I44" i="4"/>
  <c r="F43" i="4"/>
  <c r="I43" i="4"/>
  <c r="H42" i="4"/>
  <c r="G42" i="4"/>
  <c r="E42" i="4"/>
  <c r="D42" i="4"/>
  <c r="F40" i="4"/>
  <c r="I40" i="4"/>
  <c r="F39" i="4"/>
  <c r="I39" i="4"/>
  <c r="F38" i="4"/>
  <c r="I38" i="4"/>
  <c r="F37" i="4"/>
  <c r="I37" i="4"/>
  <c r="F36" i="4"/>
  <c r="I36" i="4"/>
  <c r="F35" i="4"/>
  <c r="I35" i="4"/>
  <c r="F34" i="4"/>
  <c r="I34" i="4"/>
  <c r="F33" i="4"/>
  <c r="I33" i="4"/>
  <c r="F32" i="4"/>
  <c r="I32" i="4"/>
  <c r="H31" i="4"/>
  <c r="G31" i="4"/>
  <c r="E31" i="4"/>
  <c r="D31" i="4"/>
  <c r="F29" i="4"/>
  <c r="I29" i="4"/>
  <c r="F28" i="4"/>
  <c r="I28" i="4"/>
  <c r="F25" i="4"/>
  <c r="I25" i="4"/>
  <c r="F24" i="4"/>
  <c r="I24" i="4"/>
  <c r="F23" i="4"/>
  <c r="I23" i="4"/>
  <c r="F20" i="4"/>
  <c r="I20" i="4" s="1"/>
  <c r="I12" i="4" s="1"/>
  <c r="F19" i="4"/>
  <c r="I19" i="4"/>
  <c r="F18" i="4"/>
  <c r="I18" i="4"/>
  <c r="F17" i="4"/>
  <c r="I17" i="4"/>
  <c r="F16" i="4"/>
  <c r="I16" i="4"/>
  <c r="F15" i="4"/>
  <c r="I15" i="4"/>
  <c r="F14" i="4"/>
  <c r="I14" i="4"/>
  <c r="F13" i="4"/>
  <c r="I13" i="4"/>
  <c r="H12" i="4"/>
  <c r="G12" i="4"/>
  <c r="E12" i="4"/>
  <c r="D12" i="4"/>
  <c r="F16" i="3"/>
  <c r="I16" i="3"/>
  <c r="F42" i="4"/>
  <c r="F31" i="4"/>
  <c r="I42" i="4"/>
  <c r="I31" i="4"/>
  <c r="F47" i="8" l="1"/>
  <c r="G47" i="8" s="1"/>
  <c r="E21" i="8"/>
  <c r="F21" i="8" s="1"/>
  <c r="G21" i="8" s="1"/>
  <c r="E20" i="8"/>
  <c r="F20" i="8" s="1"/>
  <c r="G20" i="8" s="1"/>
  <c r="F60" i="10"/>
  <c r="E26" i="1"/>
  <c r="E26" i="4"/>
  <c r="D52" i="8"/>
  <c r="F12" i="4"/>
  <c r="H40" i="10"/>
  <c r="E84" i="10"/>
  <c r="H20" i="10"/>
  <c r="I63" i="10"/>
  <c r="H60" i="10"/>
  <c r="H50" i="10"/>
  <c r="G12" i="10"/>
  <c r="H30" i="10"/>
  <c r="F16" i="1"/>
  <c r="F26" i="1" s="1"/>
  <c r="F19" i="8"/>
  <c r="G19" i="8" s="1"/>
  <c r="D24" i="8"/>
  <c r="F46" i="8"/>
  <c r="E52" i="8"/>
  <c r="D26" i="1"/>
  <c r="I62" i="10"/>
  <c r="H12" i="10"/>
  <c r="G84" i="10" l="1"/>
  <c r="G16" i="1" s="1"/>
  <c r="G18" i="3"/>
  <c r="E24" i="8"/>
  <c r="E22" i="4"/>
  <c r="E48" i="4" s="1"/>
  <c r="E18" i="3"/>
  <c r="H84" i="10"/>
  <c r="H16" i="1" s="1"/>
  <c r="I60" i="10"/>
  <c r="G24" i="8"/>
  <c r="F24" i="8"/>
  <c r="D22" i="4"/>
  <c r="D48" i="4" s="1"/>
  <c r="F26" i="4"/>
  <c r="F22" i="4" s="1"/>
  <c r="F48" i="4" s="1"/>
  <c r="F52" i="8"/>
  <c r="G46" i="8"/>
  <c r="G52" i="8" s="1"/>
  <c r="G26" i="4" l="1"/>
  <c r="H18" i="3"/>
  <c r="H26" i="1"/>
  <c r="H26" i="4"/>
  <c r="H22" i="4" l="1"/>
  <c r="H48" i="4" s="1"/>
  <c r="G22" i="4"/>
  <c r="G48" i="4" s="1"/>
  <c r="I26" i="4"/>
  <c r="I22" i="4" s="1"/>
  <c r="I48" i="4" s="1"/>
  <c r="I16" i="1"/>
  <c r="I26" i="1" s="1"/>
  <c r="G26" i="1"/>
  <c r="F19" i="10" l="1"/>
  <c r="I19" i="10" s="1"/>
  <c r="F36" i="10"/>
  <c r="I36" i="10" s="1"/>
  <c r="F46" i="10"/>
  <c r="I46" i="10" s="1"/>
  <c r="F53" i="10"/>
  <c r="I53" i="10" s="1"/>
  <c r="F54" i="10"/>
  <c r="I54" i="10" s="1"/>
  <c r="F26" i="10" l="1"/>
  <c r="I26" i="10" s="1"/>
  <c r="F25" i="10"/>
  <c r="I25" i="10" s="1"/>
  <c r="F17" i="10"/>
  <c r="I17" i="10" s="1"/>
  <c r="F38" i="10"/>
  <c r="I38" i="10" s="1"/>
  <c r="F33" i="10"/>
  <c r="I33" i="10" s="1"/>
  <c r="F32" i="10"/>
  <c r="I32" i="10" s="1"/>
  <c r="F14" i="10"/>
  <c r="I14" i="10" s="1"/>
  <c r="F29" i="10"/>
  <c r="I29" i="10" s="1"/>
  <c r="F27" i="10"/>
  <c r="I27" i="10" s="1"/>
  <c r="F24" i="10"/>
  <c r="I24" i="10" s="1"/>
  <c r="F22" i="10"/>
  <c r="I22" i="10" s="1"/>
  <c r="F18" i="10"/>
  <c r="I18" i="10" s="1"/>
  <c r="F56" i="10"/>
  <c r="I56" i="10" s="1"/>
  <c r="F52" i="10"/>
  <c r="I52" i="10" s="1"/>
  <c r="F39" i="10"/>
  <c r="I39" i="10" s="1"/>
  <c r="F37" i="10"/>
  <c r="I37" i="10" s="1"/>
  <c r="F35" i="10"/>
  <c r="I35" i="10" s="1"/>
  <c r="F34" i="10"/>
  <c r="I34" i="10" s="1"/>
  <c r="F16" i="10"/>
  <c r="I16" i="10" s="1"/>
  <c r="F15" i="10"/>
  <c r="I15" i="10" s="1"/>
  <c r="F31" i="10" l="1"/>
  <c r="D30" i="10"/>
  <c r="F21" i="10"/>
  <c r="D20" i="10"/>
  <c r="D40" i="10"/>
  <c r="F44" i="10"/>
  <c r="D50" i="10"/>
  <c r="F51" i="10"/>
  <c r="D12" i="10"/>
  <c r="F12" i="10"/>
  <c r="I13" i="10"/>
  <c r="I12" i="10" s="1"/>
  <c r="D84" i="10" l="1"/>
  <c r="I21" i="10"/>
  <c r="I20" i="10" s="1"/>
  <c r="F20" i="10"/>
  <c r="F50" i="10"/>
  <c r="F14" i="3" s="1"/>
  <c r="I14" i="3" s="1"/>
  <c r="I51" i="10"/>
  <c r="I50" i="10" s="1"/>
  <c r="I31" i="10"/>
  <c r="I30" i="10" s="1"/>
  <c r="F30" i="10"/>
  <c r="F40" i="10"/>
  <c r="I44" i="10"/>
  <c r="I40" i="10" s="1"/>
  <c r="I84" i="10" l="1"/>
  <c r="F84" i="10"/>
  <c r="F12" i="3"/>
  <c r="D18" i="3"/>
  <c r="F18" i="3" l="1"/>
  <c r="I12" i="3"/>
  <c r="I18" i="3" s="1"/>
</calcChain>
</file>

<file path=xl/sharedStrings.xml><?xml version="1.0" encoding="utf-8"?>
<sst xmlns="http://schemas.openxmlformats.org/spreadsheetml/2006/main" count="275" uniqueCount="189">
  <si>
    <t>Poder Ejecutivo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</si>
  <si>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</si>
  <si>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</si>
  <si>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</si>
  <si>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</si>
  <si>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</si>
  <si>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</si>
  <si>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</si>
  <si>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</si>
  <si>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</si>
  <si>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</si>
  <si>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</si>
  <si>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</si>
  <si>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</si>
  <si>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por Objeto del Gasto (Capítulo y Concepto)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</si>
  <si>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</si>
  <si>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</si>
  <si>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</si>
  <si>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</si>
  <si>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</si>
  <si>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</si>
  <si>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</si>
  <si>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</si>
  <si>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</si>
  <si>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</si>
  <si>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</si>
  <si>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</si>
  <si>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</si>
  <si>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</si>
  <si>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</si>
  <si>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</si>
  <si>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</si>
  <si>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</si>
  <si>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</si>
  <si>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</si>
  <si>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</si>
  <si>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</si>
  <si>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</si>
  <si>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</si>
  <si>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</si>
  <si>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</si>
  <si>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</si>
  <si>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</si>
  <si>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</si>
  <si>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</si>
  <si>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</si>
  <si>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</si>
  <si>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</si>
  <si>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</si>
  <si>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</si>
  <si>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</si>
  <si>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</si>
  <si>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</si>
  <si>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</si>
  <si>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</si>
  <si>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</si>
  <si>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</si>
  <si>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</si>
  <si>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</si>
  <si>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</si>
  <si>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</si>
  <si>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</si>
  <si>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</si>
  <si>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</si>
  <si>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</si>
  <si>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</si>
  <si>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</si>
  <si>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</si>
  <si>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</si>
  <si>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</si>
  <si>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</si>
  <si>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</si>
  <si>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</si>
  <si>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</si>
  <si>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</si>
  <si>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</si>
  <si>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</si>
  <si>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</si>
  <si>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</si>
  <si>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</si>
  <si>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</si>
  <si>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</si>
  <si>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</si>
  <si>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</si>
  <si>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</si>
  <si>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</si>
  <si>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</si>
  <si>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</si>
  <si>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</si>
  <si>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</si>
  <si>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</si>
  <si>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</si>
  <si>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Funcional (Finalidad y Función)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</si>
  <si>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</si>
  <si>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</si>
  <si>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</si>
  <si>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</si>
  <si>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</si>
  <si>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</si>
  <si>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</si>
  <si>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</si>
  <si>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</si>
  <si>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</si>
  <si>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</si>
  <si>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</si>
  <si>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</si>
  <si>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</si>
  <si>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</si>
  <si>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</si>
  <si>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</si>
  <si>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</si>
  <si>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</si>
  <si>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</si>
  <si>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</si>
  <si>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</si>
  <si>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</si>
  <si>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</si>
  <si>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</si>
  <si>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</si>
  <si>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</si>
  <si>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</si>
  <si>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</si>
  <si>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</si>
  <si>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</si>
  <si>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</si>
  <si>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</si>
  <si>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</si>
  <si>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</si>
  <si>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</si>
  <si>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</si>
  <si>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</si>
  <si>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</si>
  <si>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</si>
  <si>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</si>
  <si>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</si>
  <si>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</si>
  <si>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</si>
  <si>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</si>
  <si>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</si>
  <si>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</si>
  <si>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</si>
  <si>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</si>
  <si>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</si>
  <si>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</si>
  <si>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</si>
  <si>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</si>
  <si>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Ingresos Excedentes</t>
  </si>
  <si>
    <t>Ingresos del Gobierno</t>
  </si>
  <si>
    <t>Ingresos de Organismos y Empresas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</si>
  <si>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</si>
  <si>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</si>
  <si>
    <t>Estado Analítico de Ingresos</t>
  </si>
  <si>
    <t>Estado Analítico de Ingresos por Fuentes de Financiamiento</t>
  </si>
  <si>
    <t>OTRAS TRANSFERENCIAS</t>
  </si>
  <si>
    <t>INSTITUTO DEL DEPORTE DEL ESTADO DE YUCATAN</t>
  </si>
  <si>
    <t>Cuenta Pública 2019</t>
  </si>
  <si>
    <t>Del 1 de Marzo al 31 de Marzo 2019</t>
  </si>
  <si>
    <t>Del 1 de Marzo al 31 de Marzo de 2019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</si>
  <si>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</si>
  <si>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</si>
  <si>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</si>
  <si>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</si>
  <si>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</si>
  <si>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</si>
  <si>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</si>
  <si>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</si>
  <si>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</si>
  <si>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</si>
  <si>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</si>
  <si>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</si>
  <si>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</si>
  <si>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</si>
  <si>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</si>
  <si>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</si>
  <si>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</si>
  <si>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</si>
  <si>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</si>
  <si>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</si>
  <si>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</si>
  <si>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</si>
  <si>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</si>
  <si>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</si>
  <si>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</si>
  <si>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</si>
  <si>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</si>
  <si>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</si>
  <si>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</si>
  <si>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</si>
  <si>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Gasto por Categoría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</si>
</sst>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General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166" fontId="19" fillId="0" borderId="0"/>
  </cellStyleXfs>
  <cellXfs count="241">
    <xf numFmtId="0" fontId="0" fillId="0" borderId="0" xfId="0"/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justify" vertical="top" wrapText="1"/>
    </xf>
    <xf numFmtId="164" fontId="8" fillId="2" borderId="3" xfId="0" applyNumberFormat="1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>
      <alignment horizontal="justify" vertical="top" wrapText="1"/>
    </xf>
    <xf numFmtId="0" fontId="7" fillId="2" borderId="7" xfId="0" applyFont="1" applyFill="1" applyBorder="1" applyAlignment="1">
      <alignment horizontal="justify" vertical="top" wrapText="1"/>
    </xf>
    <xf numFmtId="0" fontId="9" fillId="2" borderId="6" xfId="0" applyFont="1" applyFill="1" applyBorder="1" applyAlignment="1">
      <alignment horizontal="justify" vertical="top" wrapText="1"/>
    </xf>
    <xf numFmtId="1" fontId="7" fillId="2" borderId="7" xfId="0" applyNumberFormat="1" applyFont="1" applyFill="1" applyBorder="1" applyAlignment="1">
      <alignment horizontal="justify" vertical="top" wrapText="1"/>
    </xf>
    <xf numFmtId="1" fontId="8" fillId="2" borderId="3" xfId="0" applyNumberFormat="1" applyFont="1" applyFill="1" applyBorder="1" applyAlignment="1" applyProtection="1">
      <alignment vertical="center" wrapText="1"/>
    </xf>
    <xf numFmtId="1" fontId="11" fillId="2" borderId="3" xfId="2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" fontId="12" fillId="2" borderId="3" xfId="2" applyNumberFormat="1" applyFont="1" applyFill="1" applyBorder="1" applyAlignment="1" applyProtection="1">
      <alignment horizontal="right"/>
      <protection locked="0"/>
    </xf>
    <xf numFmtId="1" fontId="12" fillId="2" borderId="3" xfId="2" applyNumberFormat="1" applyFont="1" applyFill="1" applyBorder="1" applyAlignment="1">
      <alignment horizontal="right"/>
    </xf>
    <xf numFmtId="1" fontId="12" fillId="2" borderId="7" xfId="2" applyNumberFormat="1" applyFont="1" applyFill="1" applyBorder="1" applyAlignment="1" applyProtection="1">
      <alignment horizontal="right"/>
      <protection locked="0"/>
    </xf>
    <xf numFmtId="1" fontId="12" fillId="2" borderId="7" xfId="2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justify" vertical="center" wrapText="1"/>
    </xf>
    <xf numFmtId="3" fontId="7" fillId="2" borderId="15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justify" vertical="top"/>
    </xf>
    <xf numFmtId="0" fontId="7" fillId="2" borderId="4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vertical="top"/>
    </xf>
    <xf numFmtId="0" fontId="9" fillId="2" borderId="4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vertical="top"/>
    </xf>
    <xf numFmtId="0" fontId="7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vertical="top"/>
    </xf>
    <xf numFmtId="4" fontId="16" fillId="0" borderId="3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/>
    </xf>
    <xf numFmtId="4" fontId="16" fillId="0" borderId="1" xfId="0" applyNumberFormat="1" applyFont="1" applyBorder="1" applyAlignment="1">
      <alignment vertical="top"/>
    </xf>
    <xf numFmtId="4" fontId="16" fillId="0" borderId="2" xfId="0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6" fillId="0" borderId="1" xfId="0" applyFont="1" applyBorder="1" applyAlignment="1">
      <alignment vertical="top"/>
    </xf>
    <xf numFmtId="0" fontId="0" fillId="0" borderId="4" xfId="0" applyBorder="1" applyAlignment="1">
      <alignment vertical="top"/>
    </xf>
    <xf numFmtId="4" fontId="16" fillId="0" borderId="7" xfId="0" applyNumberFormat="1" applyFont="1" applyBorder="1" applyAlignment="1">
      <alignment vertical="top"/>
    </xf>
    <xf numFmtId="4" fontId="16" fillId="0" borderId="8" xfId="0" applyNumberFormat="1" applyFont="1" applyBorder="1" applyAlignment="1">
      <alignment vertical="top"/>
    </xf>
    <xf numFmtId="4" fontId="16" fillId="0" borderId="4" xfId="0" applyNumberFormat="1" applyFont="1" applyBorder="1" applyAlignment="1">
      <alignment vertical="top"/>
    </xf>
    <xf numFmtId="4" fontId="16" fillId="0" borderId="6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16" fillId="0" borderId="0" xfId="0" applyNumberFormat="1" applyFont="1" applyAlignment="1">
      <alignment vertical="top"/>
    </xf>
    <xf numFmtId="165" fontId="13" fillId="0" borderId="4" xfId="1" applyNumberFormat="1" applyFont="1" applyFill="1" applyBorder="1" applyAlignment="1" applyProtection="1">
      <alignment horizontal="center" vertical="center"/>
    </xf>
    <xf numFmtId="165" fontId="13" fillId="0" borderId="8" xfId="1" applyNumberFormat="1" applyFont="1" applyFill="1" applyBorder="1" applyAlignment="1" applyProtection="1">
      <alignment horizontal="center" vertical="center"/>
    </xf>
    <xf numFmtId="0" fontId="16" fillId="0" borderId="3" xfId="0" applyFont="1" applyBorder="1" applyAlignment="1">
      <alignment vertical="top"/>
    </xf>
    <xf numFmtId="0" fontId="0" fillId="0" borderId="7" xfId="0" applyBorder="1" applyAlignment="1">
      <alignment vertical="top"/>
    </xf>
    <xf numFmtId="4" fontId="16" fillId="0" borderId="14" xfId="0" applyNumberFormat="1" applyFont="1" applyBorder="1" applyAlignment="1">
      <alignment vertical="top"/>
    </xf>
    <xf numFmtId="4" fontId="16" fillId="0" borderId="10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4" fontId="16" fillId="0" borderId="9" xfId="0" applyNumberFormat="1" applyFont="1" applyBorder="1" applyAlignment="1">
      <alignment vertical="top"/>
    </xf>
    <xf numFmtId="4" fontId="16" fillId="0" borderId="15" xfId="0" applyNumberFormat="1" applyFont="1" applyBorder="1" applyAlignment="1">
      <alignment vertical="top"/>
    </xf>
    <xf numFmtId="4" fontId="16" fillId="0" borderId="5" xfId="0" applyNumberFormat="1" applyFont="1" applyBorder="1" applyAlignment="1">
      <alignment vertical="top"/>
    </xf>
    <xf numFmtId="0" fontId="0" fillId="0" borderId="0" xfId="0" applyAlignment="1">
      <alignment horizontal="left"/>
    </xf>
    <xf numFmtId="4" fontId="16" fillId="0" borderId="0" xfId="0" applyNumberFormat="1" applyFont="1" applyFill="1" applyBorder="1" applyAlignment="1">
      <alignment vertical="top"/>
    </xf>
    <xf numFmtId="4" fontId="16" fillId="0" borderId="3" xfId="0" applyNumberFormat="1" applyFont="1" applyFill="1" applyBorder="1" applyAlignment="1">
      <alignment vertical="top"/>
    </xf>
    <xf numFmtId="43" fontId="12" fillId="2" borderId="3" xfId="1" applyFont="1" applyFill="1" applyBorder="1" applyAlignment="1" applyProtection="1">
      <alignment horizontal="right"/>
      <protection locked="0"/>
    </xf>
    <xf numFmtId="43" fontId="11" fillId="2" borderId="3" xfId="1" applyFont="1" applyFill="1" applyBorder="1" applyAlignment="1">
      <alignment horizontal="right"/>
    </xf>
    <xf numFmtId="43" fontId="12" fillId="2" borderId="7" xfId="1" applyFont="1" applyFill="1" applyBorder="1" applyAlignment="1">
      <alignment horizontal="right"/>
    </xf>
    <xf numFmtId="1" fontId="0" fillId="0" borderId="0" xfId="0" applyNumberFormat="1"/>
    <xf numFmtId="4" fontId="0" fillId="0" borderId="0" xfId="0" applyNumberFormat="1" applyAlignment="1">
      <alignment vertical="top"/>
    </xf>
    <xf numFmtId="43" fontId="0" fillId="0" borderId="0" xfId="0" applyNumberFormat="1"/>
    <xf numFmtId="43" fontId="0" fillId="0" borderId="0" xfId="1" applyFont="1"/>
    <xf numFmtId="4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3" xfId="0" applyNumberFormat="1" applyFont="1" applyFill="1" applyBorder="1" applyAlignment="1">
      <alignment horizontal="right" vertical="center" wrapText="1"/>
    </xf>
    <xf numFmtId="43" fontId="12" fillId="2" borderId="3" xfId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 vertical="top" wrapText="1"/>
    </xf>
    <xf numFmtId="4" fontId="7" fillId="2" borderId="3" xfId="0" applyNumberFormat="1" applyFont="1" applyFill="1" applyBorder="1" applyAlignment="1" applyProtection="1">
      <alignment horizontal="right" vertical="top" wrapText="1"/>
      <protection locked="0"/>
    </xf>
    <xf numFmtId="4" fontId="7" fillId="2" borderId="3" xfId="0" applyNumberFormat="1" applyFont="1" applyFill="1" applyBorder="1" applyAlignment="1">
      <alignment horizontal="right" vertical="top" wrapText="1"/>
    </xf>
    <xf numFmtId="4" fontId="7" fillId="2" borderId="3" xfId="0" applyNumberFormat="1" applyFont="1" applyFill="1" applyBorder="1" applyAlignment="1" applyProtection="1">
      <alignment horizontal="right" vertical="top" wrapText="1"/>
    </xf>
    <xf numFmtId="4" fontId="7" fillId="2" borderId="3" xfId="0" applyNumberFormat="1" applyFont="1" applyFill="1" applyBorder="1" applyAlignment="1" applyProtection="1">
      <alignment horizontal="right" vertical="top"/>
      <protection locked="0"/>
    </xf>
    <xf numFmtId="4" fontId="7" fillId="2" borderId="3" xfId="0" applyNumberFormat="1" applyFont="1" applyFill="1" applyBorder="1" applyAlignment="1" applyProtection="1">
      <alignment horizontal="right" vertical="top"/>
    </xf>
    <xf numFmtId="4" fontId="9" fillId="2" borderId="3" xfId="0" applyNumberFormat="1" applyFont="1" applyFill="1" applyBorder="1" applyAlignment="1">
      <alignment horizontal="right" vertical="top"/>
    </xf>
    <xf numFmtId="4" fontId="9" fillId="2" borderId="3" xfId="0" applyNumberFormat="1" applyFont="1" applyFill="1" applyBorder="1" applyAlignment="1" applyProtection="1">
      <alignment horizontal="right" vertical="top"/>
    </xf>
    <xf numFmtId="4" fontId="7" fillId="2" borderId="7" xfId="0" applyNumberFormat="1" applyFont="1" applyFill="1" applyBorder="1" applyAlignment="1" applyProtection="1">
      <alignment horizontal="right" vertical="top"/>
    </xf>
    <xf numFmtId="4" fontId="9" fillId="2" borderId="7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3" fontId="10" fillId="2" borderId="5" xfId="1" applyFont="1" applyFill="1" applyBorder="1" applyAlignment="1">
      <alignment vertical="center" wrapText="1"/>
    </xf>
    <xf numFmtId="4" fontId="5" fillId="2" borderId="7" xfId="0" applyNumberFormat="1" applyFont="1" applyFill="1" applyBorder="1" applyAlignment="1" applyProtection="1">
      <alignment horizontal="right" vertical="center" wrapText="1"/>
    </xf>
    <xf numFmtId="4" fontId="16" fillId="0" borderId="2" xfId="0" applyNumberFormat="1" applyFont="1" applyFill="1" applyBorder="1" applyAlignment="1">
      <alignment vertical="top"/>
    </xf>
    <xf numFmtId="4" fontId="0" fillId="0" borderId="0" xfId="0" applyNumberFormat="1"/>
    <xf numFmtId="43" fontId="0" fillId="0" borderId="0" xfId="1" applyFont="1" applyAlignment="1">
      <alignment vertical="top"/>
    </xf>
    <xf numFmtId="43" fontId="11" fillId="2" borderId="3" xfId="1" applyFont="1" applyFill="1" applyBorder="1" applyAlignment="1" applyProtection="1">
      <alignment horizontal="right"/>
      <protection locked="0"/>
    </xf>
    <xf numFmtId="43" fontId="0" fillId="0" borderId="0" xfId="0" applyNumberFormat="1" applyAlignment="1">
      <alignment vertical="top"/>
    </xf>
    <xf numFmtId="43" fontId="12" fillId="2" borderId="2" xfId="1" applyFont="1" applyFill="1" applyBorder="1" applyAlignment="1" applyProtection="1">
      <alignment horizontal="right"/>
      <protection locked="0"/>
    </xf>
    <xf numFmtId="0" fontId="16" fillId="0" borderId="3" xfId="0" applyFont="1" applyFill="1" applyBorder="1" applyAlignment="1">
      <alignment vertical="top"/>
    </xf>
    <xf numFmtId="4" fontId="16" fillId="0" borderId="1" xfId="0" applyNumberFormat="1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15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37" fontId="6" fillId="3" borderId="5" xfId="1" applyNumberFormat="1" applyFont="1" applyFill="1" applyBorder="1" applyAlignment="1" applyProtection="1">
      <alignment horizontal="center" vertical="center"/>
    </xf>
    <xf numFmtId="37" fontId="6" fillId="3" borderId="5" xfId="1" applyNumberFormat="1" applyFont="1" applyFill="1" applyBorder="1" applyAlignment="1" applyProtection="1">
      <alignment horizontal="center" wrapText="1"/>
    </xf>
    <xf numFmtId="37" fontId="6" fillId="3" borderId="5" xfId="1" applyNumberFormat="1" applyFont="1" applyFill="1" applyBorder="1" applyAlignment="1" applyProtection="1">
      <alignment horizontal="center"/>
    </xf>
    <xf numFmtId="43" fontId="8" fillId="2" borderId="3" xfId="0" applyNumberFormat="1" applyFont="1" applyFill="1" applyBorder="1" applyAlignment="1" applyProtection="1">
      <alignment vertical="center" wrapText="1"/>
      <protection locked="0"/>
    </xf>
    <xf numFmtId="165" fontId="6" fillId="3" borderId="13" xfId="1" applyNumberFormat="1" applyFont="1" applyFill="1" applyBorder="1" applyAlignment="1" applyProtection="1">
      <alignment horizontal="center" vertical="center"/>
    </xf>
    <xf numFmtId="165" fontId="6" fillId="3" borderId="13" xfId="1" applyNumberFormat="1" applyFont="1" applyFill="1" applyBorder="1" applyAlignment="1" applyProtection="1">
      <alignment horizontal="center" vertical="center" wrapText="1"/>
    </xf>
    <xf numFmtId="165" fontId="6" fillId="3" borderId="11" xfId="1" applyNumberFormat="1" applyFont="1" applyFill="1" applyBorder="1" applyAlignment="1" applyProtection="1">
      <alignment horizontal="center" vertical="center"/>
    </xf>
    <xf numFmtId="165" fontId="6" fillId="3" borderId="11" xfId="1" applyNumberFormat="1" applyFont="1" applyFill="1" applyBorder="1" applyAlignment="1" applyProtection="1">
      <alignment horizontal="center" vertical="center" wrapText="1"/>
    </xf>
    <xf numFmtId="165" fontId="6" fillId="3" borderId="5" xfId="1" applyNumberFormat="1" applyFont="1" applyFill="1" applyBorder="1" applyAlignment="1" applyProtection="1">
      <alignment horizontal="center" vertical="center"/>
    </xf>
    <xf numFmtId="0" fontId="14" fillId="0" borderId="0" xfId="0" applyFont="1" applyFill="1"/>
    <xf numFmtId="4" fontId="9" fillId="0" borderId="7" xfId="0" applyNumberFormat="1" applyFont="1" applyFill="1" applyBorder="1" applyAlignment="1" applyProtection="1">
      <alignment horizontal="right" vertical="center" wrapText="1"/>
    </xf>
    <xf numFmtId="0" fontId="9" fillId="0" borderId="11" xfId="0" applyFont="1" applyFill="1" applyBorder="1" applyAlignment="1">
      <alignment horizontal="justify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3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18" fillId="2" borderId="3" xfId="0" applyNumberFormat="1" applyFont="1" applyFill="1" applyBorder="1" applyAlignment="1" applyProtection="1">
      <alignment horizontal="right" vertical="center" wrapText="1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4" fontId="7" fillId="2" borderId="3" xfId="0" applyNumberFormat="1" applyFont="1" applyFill="1" applyBorder="1" applyAlignment="1" applyProtection="1">
      <alignment horizontal="righ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3" xfId="0" applyNumberFormat="1" applyFont="1" applyFill="1" applyBorder="1" applyAlignment="1" applyProtection="1">
      <alignment horizontal="right" vertical="center" wrapText="1"/>
    </xf>
    <xf numFmtId="4" fontId="9" fillId="0" borderId="2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" xfId="0" applyNumberFormat="1" applyFont="1" applyFill="1" applyBorder="1" applyAlignment="1">
      <alignment vertical="center" wrapText="1"/>
    </xf>
    <xf numFmtId="165" fontId="6" fillId="3" borderId="15" xfId="1" applyNumberFormat="1" applyFont="1" applyFill="1" applyBorder="1" applyAlignment="1" applyProtection="1">
      <alignment horizontal="center"/>
    </xf>
    <xf numFmtId="165" fontId="6" fillId="3" borderId="15" xfId="1" applyNumberFormat="1" applyFont="1" applyFill="1" applyBorder="1" applyAlignment="1" applyProtection="1">
      <alignment horizontal="center" vertical="center"/>
    </xf>
    <xf numFmtId="165" fontId="6" fillId="3" borderId="9" xfId="1" applyNumberFormat="1" applyFont="1" applyFill="1" applyBorder="1" applyAlignment="1" applyProtection="1">
      <alignment horizontal="center" vertical="center"/>
    </xf>
    <xf numFmtId="165" fontId="6" fillId="3" borderId="7" xfId="1" applyNumberFormat="1" applyFont="1" applyFill="1" applyBorder="1" applyAlignment="1" applyProtection="1">
      <alignment horizontal="center"/>
    </xf>
    <xf numFmtId="165" fontId="6" fillId="3" borderId="4" xfId="1" applyNumberFormat="1" applyFont="1" applyFill="1" applyBorder="1" applyAlignment="1" applyProtection="1">
      <alignment horizontal="center"/>
    </xf>
    <xf numFmtId="4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3" fillId="3" borderId="9" xfId="1" applyNumberFormat="1" applyFont="1" applyFill="1" applyBorder="1" applyAlignment="1" applyProtection="1">
      <alignment horizontal="center" vertical="center"/>
    </xf>
    <xf numFmtId="165" fontId="13" fillId="3" borderId="14" xfId="1" applyNumberFormat="1" applyFont="1" applyFill="1" applyBorder="1" applyAlignment="1" applyProtection="1">
      <alignment horizontal="center" vertical="center"/>
    </xf>
    <xf numFmtId="165" fontId="13" fillId="3" borderId="1" xfId="1" applyNumberFormat="1" applyFont="1" applyFill="1" applyBorder="1" applyAlignment="1" applyProtection="1">
      <alignment horizontal="center" vertical="center"/>
      <protection locked="0"/>
    </xf>
    <xf numFmtId="165" fontId="13" fillId="3" borderId="0" xfId="1" applyNumberFormat="1" applyFont="1" applyFill="1" applyBorder="1" applyAlignment="1" applyProtection="1">
      <alignment horizontal="center" vertical="center"/>
      <protection locked="0"/>
    </xf>
    <xf numFmtId="165" fontId="13" fillId="3" borderId="1" xfId="1" applyNumberFormat="1" applyFont="1" applyFill="1" applyBorder="1" applyAlignment="1" applyProtection="1">
      <alignment horizontal="center" vertical="center"/>
    </xf>
    <xf numFmtId="165" fontId="13" fillId="3" borderId="0" xfId="1" applyNumberFormat="1" applyFont="1" applyFill="1" applyBorder="1" applyAlignment="1" applyProtection="1">
      <alignment horizontal="center" vertical="center"/>
    </xf>
    <xf numFmtId="165" fontId="13" fillId="3" borderId="4" xfId="1" applyNumberFormat="1" applyFont="1" applyFill="1" applyBorder="1" applyAlignment="1" applyProtection="1">
      <alignment horizontal="center" vertical="center"/>
    </xf>
    <xf numFmtId="165" fontId="13" fillId="3" borderId="8" xfId="1" applyNumberFormat="1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center" vertical="top"/>
    </xf>
    <xf numFmtId="0" fontId="15" fillId="3" borderId="5" xfId="0" applyFont="1" applyFill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top"/>
    </xf>
    <xf numFmtId="4" fontId="16" fillId="0" borderId="7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14" xfId="1" applyNumberFormat="1" applyFont="1" applyFill="1" applyBorder="1" applyAlignment="1" applyProtection="1">
      <alignment horizontal="center"/>
    </xf>
    <xf numFmtId="37" fontId="6" fillId="3" borderId="10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2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 vertical="center" wrapText="1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" xfId="1" applyNumberFormat="1" applyFont="1" applyFill="1" applyBorder="1" applyAlignment="1" applyProtection="1">
      <alignment horizontal="center" vertical="center"/>
    </xf>
    <xf numFmtId="37" fontId="6" fillId="3" borderId="2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 vertical="center"/>
    </xf>
    <xf numFmtId="37" fontId="6" fillId="3" borderId="11" xfId="1" applyNumberFormat="1" applyFont="1" applyFill="1" applyBorder="1" applyAlignment="1" applyProtection="1">
      <alignment horizontal="center"/>
    </xf>
    <xf numFmtId="37" fontId="6" fillId="3" borderId="12" xfId="1" applyNumberFormat="1" applyFont="1" applyFill="1" applyBorder="1" applyAlignment="1" applyProtection="1">
      <alignment horizontal="center"/>
    </xf>
    <xf numFmtId="37" fontId="6" fillId="3" borderId="13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 vertical="center" wrapText="1"/>
    </xf>
    <xf numFmtId="37" fontId="6" fillId="3" borderId="1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2" xfId="1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165" fontId="13" fillId="3" borderId="10" xfId="1" applyNumberFormat="1" applyFont="1" applyFill="1" applyBorder="1" applyAlignment="1" applyProtection="1">
      <alignment horizontal="center" vertical="center"/>
    </xf>
    <xf numFmtId="165" fontId="13" fillId="3" borderId="2" xfId="1" applyNumberFormat="1" applyFont="1" applyFill="1" applyBorder="1" applyAlignment="1" applyProtection="1">
      <alignment horizontal="center" vertical="center"/>
      <protection locked="0"/>
    </xf>
    <xf numFmtId="165" fontId="13" fillId="3" borderId="2" xfId="1" applyNumberFormat="1" applyFont="1" applyFill="1" applyBorder="1" applyAlignment="1" applyProtection="1">
      <alignment horizontal="center" vertical="center"/>
    </xf>
    <xf numFmtId="165" fontId="13" fillId="3" borderId="6" xfId="1" applyNumberFormat="1" applyFont="1" applyFill="1" applyBorder="1" applyAlignment="1" applyProtection="1">
      <alignment horizontal="center" vertical="center"/>
    </xf>
    <xf numFmtId="165" fontId="6" fillId="3" borderId="9" xfId="1" applyNumberFormat="1" applyFont="1" applyFill="1" applyBorder="1" applyAlignment="1" applyProtection="1">
      <alignment horizontal="left" vertical="center"/>
    </xf>
    <xf numFmtId="165" fontId="6" fillId="3" borderId="10" xfId="1" applyNumberFormat="1" applyFont="1" applyFill="1" applyBorder="1" applyAlignment="1" applyProtection="1">
      <alignment horizontal="left" vertical="center"/>
    </xf>
    <xf numFmtId="165" fontId="6" fillId="3" borderId="1" xfId="1" applyNumberFormat="1" applyFont="1" applyFill="1" applyBorder="1" applyAlignment="1" applyProtection="1">
      <alignment horizontal="left" vertical="center"/>
    </xf>
    <xf numFmtId="165" fontId="6" fillId="3" borderId="2" xfId="1" applyNumberFormat="1" applyFont="1" applyFill="1" applyBorder="1" applyAlignment="1" applyProtection="1">
      <alignment horizontal="left" vertical="center"/>
    </xf>
    <xf numFmtId="165" fontId="6" fillId="3" borderId="4" xfId="1" applyNumberFormat="1" applyFont="1" applyFill="1" applyBorder="1" applyAlignment="1" applyProtection="1">
      <alignment horizontal="left" vertical="center"/>
    </xf>
    <xf numFmtId="165" fontId="6" fillId="3" borderId="6" xfId="1" applyNumberFormat="1" applyFont="1" applyFill="1" applyBorder="1" applyAlignment="1" applyProtection="1">
      <alignment horizontal="left" vertical="center"/>
    </xf>
    <xf numFmtId="165" fontId="6" fillId="3" borderId="11" xfId="1" applyNumberFormat="1" applyFont="1" applyFill="1" applyBorder="1" applyAlignment="1" applyProtection="1">
      <alignment horizontal="center" vertical="center"/>
    </xf>
    <xf numFmtId="165" fontId="6" fillId="3" borderId="12" xfId="1" applyNumberFormat="1" applyFont="1" applyFill="1" applyBorder="1" applyAlignment="1" applyProtection="1">
      <alignment horizontal="center" vertical="center"/>
    </xf>
    <xf numFmtId="165" fontId="6" fillId="3" borderId="13" xfId="1" applyNumberFormat="1" applyFont="1" applyFill="1" applyBorder="1" applyAlignment="1" applyProtection="1">
      <alignment horizontal="center" vertical="center"/>
    </xf>
    <xf numFmtId="165" fontId="6" fillId="3" borderId="9" xfId="1" applyNumberFormat="1" applyFont="1" applyFill="1" applyBorder="1" applyAlignment="1" applyProtection="1">
      <alignment horizontal="center" vertical="center"/>
    </xf>
    <xf numFmtId="165" fontId="6" fillId="3" borderId="4" xfId="1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165" fontId="6" fillId="3" borderId="10" xfId="1" applyNumberFormat="1" applyFont="1" applyFill="1" applyBorder="1" applyAlignment="1" applyProtection="1">
      <alignment horizontal="center" vertical="center"/>
    </xf>
    <xf numFmtId="165" fontId="6" fillId="3" borderId="1" xfId="1" applyNumberFormat="1" applyFont="1" applyFill="1" applyBorder="1" applyAlignment="1" applyProtection="1">
      <alignment horizontal="center" vertical="center"/>
    </xf>
    <xf numFmtId="165" fontId="6" fillId="3" borderId="2" xfId="1" applyNumberFormat="1" applyFont="1" applyFill="1" applyBorder="1" applyAlignment="1" applyProtection="1">
      <alignment horizontal="center" vertical="center"/>
    </xf>
    <xf numFmtId="165" fontId="6" fillId="3" borderId="6" xfId="1" applyNumberFormat="1" applyFont="1" applyFill="1" applyBorder="1" applyAlignment="1" applyProtection="1">
      <alignment horizontal="center" vertical="center"/>
    </xf>
    <xf numFmtId="165" fontId="6" fillId="3" borderId="15" xfId="1" applyNumberFormat="1" applyFont="1" applyFill="1" applyBorder="1" applyAlignment="1" applyProtection="1">
      <alignment horizontal="center" vertical="center"/>
    </xf>
    <xf numFmtId="165" fontId="6" fillId="3" borderId="7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165" fontId="13" fillId="3" borderId="20" xfId="1" applyNumberFormat="1" applyFont="1" applyFill="1" applyBorder="1" applyAlignment="1" applyProtection="1">
      <alignment horizontal="center"/>
    </xf>
    <xf numFmtId="165" fontId="13" fillId="3" borderId="19" xfId="1" applyNumberFormat="1" applyFont="1" applyFill="1" applyBorder="1" applyAlignment="1" applyProtection="1">
      <alignment horizontal="center"/>
    </xf>
    <xf numFmtId="165" fontId="13" fillId="3" borderId="18" xfId="1" applyNumberFormat="1" applyFont="1" applyFill="1" applyBorder="1" applyAlignment="1" applyProtection="1">
      <alignment horizontal="center"/>
    </xf>
    <xf numFmtId="165" fontId="13" fillId="3" borderId="17" xfId="1" applyNumberFormat="1" applyFont="1" applyFill="1" applyBorder="1" applyAlignment="1" applyProtection="1">
      <alignment horizontal="center"/>
    </xf>
    <xf numFmtId="165" fontId="13" fillId="3" borderId="0" xfId="1" applyNumberFormat="1" applyFont="1" applyFill="1" applyBorder="1" applyAlignment="1" applyProtection="1">
      <alignment horizontal="center"/>
    </xf>
    <xf numFmtId="165" fontId="13" fillId="3" borderId="16" xfId="1" applyNumberFormat="1" applyFont="1" applyFill="1" applyBorder="1" applyAlignment="1" applyProtection="1">
      <alignment horizontal="center"/>
    </xf>
    <xf numFmtId="165" fontId="13" fillId="3" borderId="17" xfId="1" applyNumberFormat="1" applyFont="1" applyFill="1" applyBorder="1" applyAlignment="1" applyProtection="1">
      <alignment horizontal="center"/>
      <protection locked="0"/>
    </xf>
    <xf numFmtId="165" fontId="13" fillId="3" borderId="0" xfId="1" applyNumberFormat="1" applyFont="1" applyFill="1" applyBorder="1" applyAlignment="1" applyProtection="1">
      <alignment horizontal="center"/>
      <protection locked="0"/>
    </xf>
    <xf numFmtId="165" fontId="13" fillId="3" borderId="16" xfId="1" applyNumberFormat="1" applyFont="1" applyFill="1" applyBorder="1" applyAlignment="1" applyProtection="1">
      <alignment horizontal="center"/>
      <protection locked="0"/>
    </xf>
    <xf numFmtId="165" fontId="6" fillId="3" borderId="11" xfId="1" applyNumberFormat="1" applyFont="1" applyFill="1" applyBorder="1" applyAlignment="1" applyProtection="1">
      <alignment horizontal="center"/>
    </xf>
    <xf numFmtId="165" fontId="6" fillId="3" borderId="12" xfId="1" applyNumberFormat="1" applyFont="1" applyFill="1" applyBorder="1" applyAlignment="1" applyProtection="1">
      <alignment horizontal="center"/>
    </xf>
    <xf numFmtId="165" fontId="6" fillId="3" borderId="13" xfId="1" applyNumberFormat="1" applyFont="1" applyFill="1" applyBorder="1" applyAlignment="1" applyProtection="1">
      <alignment horizontal="center"/>
    </xf>
    <xf numFmtId="165" fontId="6" fillId="3" borderId="3" xfId="1" applyNumberFormat="1" applyFont="1" applyFill="1" applyBorder="1" applyAlignment="1" applyProtection="1">
      <alignment horizontal="center" vertical="center"/>
    </xf>
    <xf numFmtId="165" fontId="6" fillId="3" borderId="14" xfId="1" applyNumberFormat="1" applyFont="1" applyFill="1" applyBorder="1" applyAlignment="1" applyProtection="1">
      <alignment horizontal="center" vertical="center"/>
    </xf>
    <xf numFmtId="165" fontId="6" fillId="3" borderId="0" xfId="1" applyNumberFormat="1" applyFont="1" applyFill="1" applyBorder="1" applyAlignment="1" applyProtection="1">
      <alignment horizontal="center" vertical="center"/>
    </xf>
    <xf numFmtId="165" fontId="6" fillId="3" borderId="8" xfId="1" applyNumberFormat="1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>
      <alignment horizontal="left" vertical="center" wrapText="1" indent="3"/>
    </xf>
    <xf numFmtId="0" fontId="9" fillId="0" borderId="13" xfId="0" applyFont="1" applyFill="1" applyBorder="1" applyAlignment="1">
      <alignment horizontal="left" vertical="center" wrapText="1" indent="3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6">
    <cellStyle name="=C:\WINNT\SYSTEM32\COMMAND.COM" xfId="5"/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339933"/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781050</xdr:colOff>
      <xdr:row>3</xdr:row>
      <xdr:rowOff>47625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5430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57"/>
  <sheetViews>
    <sheetView zoomScaleNormal="100" workbookViewId="0">
      <selection activeCell="C16" sqref="C16:C18"/>
    </sheetView>
  </sheetViews>
  <sheetFormatPr baseColWidth="10" defaultRowHeight="15" x14ac:dyDescent="0.25"/>
  <cols>
    <col min="1" max="1" width="64.28515625" style="42" customWidth="1"/>
    <col min="2" max="2" width="15.28515625" style="42" customWidth="1"/>
    <col min="3" max="3" width="15.85546875" style="42" customWidth="1"/>
    <col min="4" max="5" width="15.42578125" style="42" bestFit="1" customWidth="1"/>
    <col min="6" max="6" width="18.42578125" style="42" customWidth="1"/>
    <col min="7" max="7" width="16.85546875" style="42" bestFit="1" customWidth="1"/>
    <col min="8" max="8" width="17" style="42" customWidth="1"/>
    <col min="9" max="9" width="14.140625" style="42" bestFit="1" customWidth="1"/>
    <col min="10" max="10" width="19.140625" style="42" customWidth="1"/>
    <col min="11" max="255" width="6.85546875" style="42" customWidth="1"/>
    <col min="256" max="256" width="64.28515625" style="42" customWidth="1"/>
    <col min="257" max="257" width="15.28515625" style="42" customWidth="1"/>
    <col min="258" max="258" width="15.85546875" style="42" customWidth="1"/>
    <col min="259" max="259" width="14.5703125" style="42" customWidth="1"/>
    <col min="260" max="260" width="14.28515625" style="42" customWidth="1"/>
    <col min="261" max="261" width="18.42578125" style="42" customWidth="1"/>
    <col min="262" max="262" width="11.85546875" style="42" customWidth="1"/>
    <col min="263" max="511" width="6.85546875" style="42" customWidth="1"/>
    <col min="512" max="512" width="64.28515625" style="42" customWidth="1"/>
    <col min="513" max="513" width="15.28515625" style="42" customWidth="1"/>
    <col min="514" max="514" width="15.85546875" style="42" customWidth="1"/>
    <col min="515" max="515" width="14.5703125" style="42" customWidth="1"/>
    <col min="516" max="516" width="14.28515625" style="42" customWidth="1"/>
    <col min="517" max="517" width="18.42578125" style="42" customWidth="1"/>
    <col min="518" max="518" width="11.85546875" style="42" customWidth="1"/>
    <col min="519" max="767" width="6.85546875" style="42" customWidth="1"/>
    <col min="768" max="768" width="64.28515625" style="42" customWidth="1"/>
    <col min="769" max="769" width="15.28515625" style="42" customWidth="1"/>
    <col min="770" max="770" width="15.85546875" style="42" customWidth="1"/>
    <col min="771" max="771" width="14.5703125" style="42" customWidth="1"/>
    <col min="772" max="772" width="14.28515625" style="42" customWidth="1"/>
    <col min="773" max="773" width="18.42578125" style="42" customWidth="1"/>
    <col min="774" max="774" width="11.85546875" style="42" customWidth="1"/>
    <col min="775" max="1023" width="6.85546875" style="42" customWidth="1"/>
    <col min="1024" max="1024" width="64.28515625" style="42" customWidth="1"/>
    <col min="1025" max="1025" width="15.28515625" style="42" customWidth="1"/>
    <col min="1026" max="1026" width="15.85546875" style="42" customWidth="1"/>
    <col min="1027" max="1027" width="14.5703125" style="42" customWidth="1"/>
    <col min="1028" max="1028" width="14.28515625" style="42" customWidth="1"/>
    <col min="1029" max="1029" width="18.42578125" style="42" customWidth="1"/>
    <col min="1030" max="1030" width="11.85546875" style="42" customWidth="1"/>
    <col min="1031" max="1279" width="6.85546875" style="42" customWidth="1"/>
    <col min="1280" max="1280" width="64.28515625" style="42" customWidth="1"/>
    <col min="1281" max="1281" width="15.28515625" style="42" customWidth="1"/>
    <col min="1282" max="1282" width="15.85546875" style="42" customWidth="1"/>
    <col min="1283" max="1283" width="14.5703125" style="42" customWidth="1"/>
    <col min="1284" max="1284" width="14.28515625" style="42" customWidth="1"/>
    <col min="1285" max="1285" width="18.42578125" style="42" customWidth="1"/>
    <col min="1286" max="1286" width="11.85546875" style="42" customWidth="1"/>
    <col min="1287" max="1535" width="6.85546875" style="42" customWidth="1"/>
    <col min="1536" max="1536" width="64.28515625" style="42" customWidth="1"/>
    <col min="1537" max="1537" width="15.28515625" style="42" customWidth="1"/>
    <col min="1538" max="1538" width="15.85546875" style="42" customWidth="1"/>
    <col min="1539" max="1539" width="14.5703125" style="42" customWidth="1"/>
    <col min="1540" max="1540" width="14.28515625" style="42" customWidth="1"/>
    <col min="1541" max="1541" width="18.42578125" style="42" customWidth="1"/>
    <col min="1542" max="1542" width="11.85546875" style="42" customWidth="1"/>
    <col min="1543" max="1791" width="6.85546875" style="42" customWidth="1"/>
    <col min="1792" max="1792" width="64.28515625" style="42" customWidth="1"/>
    <col min="1793" max="1793" width="15.28515625" style="42" customWidth="1"/>
    <col min="1794" max="1794" width="15.85546875" style="42" customWidth="1"/>
    <col min="1795" max="1795" width="14.5703125" style="42" customWidth="1"/>
    <col min="1796" max="1796" width="14.28515625" style="42" customWidth="1"/>
    <col min="1797" max="1797" width="18.42578125" style="42" customWidth="1"/>
    <col min="1798" max="1798" width="11.85546875" style="42" customWidth="1"/>
    <col min="1799" max="2047" width="6.85546875" style="42" customWidth="1"/>
    <col min="2048" max="2048" width="64.28515625" style="42" customWidth="1"/>
    <col min="2049" max="2049" width="15.28515625" style="42" customWidth="1"/>
    <col min="2050" max="2050" width="15.85546875" style="42" customWidth="1"/>
    <col min="2051" max="2051" width="14.5703125" style="42" customWidth="1"/>
    <col min="2052" max="2052" width="14.28515625" style="42" customWidth="1"/>
    <col min="2053" max="2053" width="18.42578125" style="42" customWidth="1"/>
    <col min="2054" max="2054" width="11.85546875" style="42" customWidth="1"/>
    <col min="2055" max="2303" width="6.85546875" style="42" customWidth="1"/>
    <col min="2304" max="2304" width="64.28515625" style="42" customWidth="1"/>
    <col min="2305" max="2305" width="15.28515625" style="42" customWidth="1"/>
    <col min="2306" max="2306" width="15.85546875" style="42" customWidth="1"/>
    <col min="2307" max="2307" width="14.5703125" style="42" customWidth="1"/>
    <col min="2308" max="2308" width="14.28515625" style="42" customWidth="1"/>
    <col min="2309" max="2309" width="18.42578125" style="42" customWidth="1"/>
    <col min="2310" max="2310" width="11.85546875" style="42" customWidth="1"/>
    <col min="2311" max="2559" width="6.85546875" style="42" customWidth="1"/>
    <col min="2560" max="2560" width="64.28515625" style="42" customWidth="1"/>
    <col min="2561" max="2561" width="15.28515625" style="42" customWidth="1"/>
    <col min="2562" max="2562" width="15.85546875" style="42" customWidth="1"/>
    <col min="2563" max="2563" width="14.5703125" style="42" customWidth="1"/>
    <col min="2564" max="2564" width="14.28515625" style="42" customWidth="1"/>
    <col min="2565" max="2565" width="18.42578125" style="42" customWidth="1"/>
    <col min="2566" max="2566" width="11.85546875" style="42" customWidth="1"/>
    <col min="2567" max="2815" width="6.85546875" style="42" customWidth="1"/>
    <col min="2816" max="2816" width="64.28515625" style="42" customWidth="1"/>
    <col min="2817" max="2817" width="15.28515625" style="42" customWidth="1"/>
    <col min="2818" max="2818" width="15.85546875" style="42" customWidth="1"/>
    <col min="2819" max="2819" width="14.5703125" style="42" customWidth="1"/>
    <col min="2820" max="2820" width="14.28515625" style="42" customWidth="1"/>
    <col min="2821" max="2821" width="18.42578125" style="42" customWidth="1"/>
    <col min="2822" max="2822" width="11.85546875" style="42" customWidth="1"/>
    <col min="2823" max="3071" width="6.85546875" style="42" customWidth="1"/>
    <col min="3072" max="3072" width="64.28515625" style="42" customWidth="1"/>
    <col min="3073" max="3073" width="15.28515625" style="42" customWidth="1"/>
    <col min="3074" max="3074" width="15.85546875" style="42" customWidth="1"/>
    <col min="3075" max="3075" width="14.5703125" style="42" customWidth="1"/>
    <col min="3076" max="3076" width="14.28515625" style="42" customWidth="1"/>
    <col min="3077" max="3077" width="18.42578125" style="42" customWidth="1"/>
    <col min="3078" max="3078" width="11.85546875" style="42" customWidth="1"/>
    <col min="3079" max="3327" width="6.85546875" style="42" customWidth="1"/>
    <col min="3328" max="3328" width="64.28515625" style="42" customWidth="1"/>
    <col min="3329" max="3329" width="15.28515625" style="42" customWidth="1"/>
    <col min="3330" max="3330" width="15.85546875" style="42" customWidth="1"/>
    <col min="3331" max="3331" width="14.5703125" style="42" customWidth="1"/>
    <col min="3332" max="3332" width="14.28515625" style="42" customWidth="1"/>
    <col min="3333" max="3333" width="18.42578125" style="42" customWidth="1"/>
    <col min="3334" max="3334" width="11.85546875" style="42" customWidth="1"/>
    <col min="3335" max="3583" width="6.85546875" style="42" customWidth="1"/>
    <col min="3584" max="3584" width="64.28515625" style="42" customWidth="1"/>
    <col min="3585" max="3585" width="15.28515625" style="42" customWidth="1"/>
    <col min="3586" max="3586" width="15.85546875" style="42" customWidth="1"/>
    <col min="3587" max="3587" width="14.5703125" style="42" customWidth="1"/>
    <col min="3588" max="3588" width="14.28515625" style="42" customWidth="1"/>
    <col min="3589" max="3589" width="18.42578125" style="42" customWidth="1"/>
    <col min="3590" max="3590" width="11.85546875" style="42" customWidth="1"/>
    <col min="3591" max="3839" width="6.85546875" style="42" customWidth="1"/>
    <col min="3840" max="3840" width="64.28515625" style="42" customWidth="1"/>
    <col min="3841" max="3841" width="15.28515625" style="42" customWidth="1"/>
    <col min="3842" max="3842" width="15.85546875" style="42" customWidth="1"/>
    <col min="3843" max="3843" width="14.5703125" style="42" customWidth="1"/>
    <col min="3844" max="3844" width="14.28515625" style="42" customWidth="1"/>
    <col min="3845" max="3845" width="18.42578125" style="42" customWidth="1"/>
    <col min="3846" max="3846" width="11.85546875" style="42" customWidth="1"/>
    <col min="3847" max="4095" width="6.85546875" style="42" customWidth="1"/>
    <col min="4096" max="4096" width="64.28515625" style="42" customWidth="1"/>
    <col min="4097" max="4097" width="15.28515625" style="42" customWidth="1"/>
    <col min="4098" max="4098" width="15.85546875" style="42" customWidth="1"/>
    <col min="4099" max="4099" width="14.5703125" style="42" customWidth="1"/>
    <col min="4100" max="4100" width="14.28515625" style="42" customWidth="1"/>
    <col min="4101" max="4101" width="18.42578125" style="42" customWidth="1"/>
    <col min="4102" max="4102" width="11.85546875" style="42" customWidth="1"/>
    <col min="4103" max="4351" width="6.85546875" style="42" customWidth="1"/>
    <col min="4352" max="4352" width="64.28515625" style="42" customWidth="1"/>
    <col min="4353" max="4353" width="15.28515625" style="42" customWidth="1"/>
    <col min="4354" max="4354" width="15.85546875" style="42" customWidth="1"/>
    <col min="4355" max="4355" width="14.5703125" style="42" customWidth="1"/>
    <col min="4356" max="4356" width="14.28515625" style="42" customWidth="1"/>
    <col min="4357" max="4357" width="18.42578125" style="42" customWidth="1"/>
    <col min="4358" max="4358" width="11.85546875" style="42" customWidth="1"/>
    <col min="4359" max="4607" width="6.85546875" style="42" customWidth="1"/>
    <col min="4608" max="4608" width="64.28515625" style="42" customWidth="1"/>
    <col min="4609" max="4609" width="15.28515625" style="42" customWidth="1"/>
    <col min="4610" max="4610" width="15.85546875" style="42" customWidth="1"/>
    <col min="4611" max="4611" width="14.5703125" style="42" customWidth="1"/>
    <col min="4612" max="4612" width="14.28515625" style="42" customWidth="1"/>
    <col min="4613" max="4613" width="18.42578125" style="42" customWidth="1"/>
    <col min="4614" max="4614" width="11.85546875" style="42" customWidth="1"/>
    <col min="4615" max="4863" width="6.85546875" style="42" customWidth="1"/>
    <col min="4864" max="4864" width="64.28515625" style="42" customWidth="1"/>
    <col min="4865" max="4865" width="15.28515625" style="42" customWidth="1"/>
    <col min="4866" max="4866" width="15.85546875" style="42" customWidth="1"/>
    <col min="4867" max="4867" width="14.5703125" style="42" customWidth="1"/>
    <col min="4868" max="4868" width="14.28515625" style="42" customWidth="1"/>
    <col min="4869" max="4869" width="18.42578125" style="42" customWidth="1"/>
    <col min="4870" max="4870" width="11.85546875" style="42" customWidth="1"/>
    <col min="4871" max="5119" width="6.85546875" style="42" customWidth="1"/>
    <col min="5120" max="5120" width="64.28515625" style="42" customWidth="1"/>
    <col min="5121" max="5121" width="15.28515625" style="42" customWidth="1"/>
    <col min="5122" max="5122" width="15.85546875" style="42" customWidth="1"/>
    <col min="5123" max="5123" width="14.5703125" style="42" customWidth="1"/>
    <col min="5124" max="5124" width="14.28515625" style="42" customWidth="1"/>
    <col min="5125" max="5125" width="18.42578125" style="42" customWidth="1"/>
    <col min="5126" max="5126" width="11.85546875" style="42" customWidth="1"/>
    <col min="5127" max="5375" width="6.85546875" style="42" customWidth="1"/>
    <col min="5376" max="5376" width="64.28515625" style="42" customWidth="1"/>
    <col min="5377" max="5377" width="15.28515625" style="42" customWidth="1"/>
    <col min="5378" max="5378" width="15.85546875" style="42" customWidth="1"/>
    <col min="5379" max="5379" width="14.5703125" style="42" customWidth="1"/>
    <col min="5380" max="5380" width="14.28515625" style="42" customWidth="1"/>
    <col min="5381" max="5381" width="18.42578125" style="42" customWidth="1"/>
    <col min="5382" max="5382" width="11.85546875" style="42" customWidth="1"/>
    <col min="5383" max="5631" width="6.85546875" style="42" customWidth="1"/>
    <col min="5632" max="5632" width="64.28515625" style="42" customWidth="1"/>
    <col min="5633" max="5633" width="15.28515625" style="42" customWidth="1"/>
    <col min="5634" max="5634" width="15.85546875" style="42" customWidth="1"/>
    <col min="5635" max="5635" width="14.5703125" style="42" customWidth="1"/>
    <col min="5636" max="5636" width="14.28515625" style="42" customWidth="1"/>
    <col min="5637" max="5637" width="18.42578125" style="42" customWidth="1"/>
    <col min="5638" max="5638" width="11.85546875" style="42" customWidth="1"/>
    <col min="5639" max="5887" width="6.85546875" style="42" customWidth="1"/>
    <col min="5888" max="5888" width="64.28515625" style="42" customWidth="1"/>
    <col min="5889" max="5889" width="15.28515625" style="42" customWidth="1"/>
    <col min="5890" max="5890" width="15.85546875" style="42" customWidth="1"/>
    <col min="5891" max="5891" width="14.5703125" style="42" customWidth="1"/>
    <col min="5892" max="5892" width="14.28515625" style="42" customWidth="1"/>
    <col min="5893" max="5893" width="18.42578125" style="42" customWidth="1"/>
    <col min="5894" max="5894" width="11.85546875" style="42" customWidth="1"/>
    <col min="5895" max="6143" width="6.85546875" style="42" customWidth="1"/>
    <col min="6144" max="6144" width="64.28515625" style="42" customWidth="1"/>
    <col min="6145" max="6145" width="15.28515625" style="42" customWidth="1"/>
    <col min="6146" max="6146" width="15.85546875" style="42" customWidth="1"/>
    <col min="6147" max="6147" width="14.5703125" style="42" customWidth="1"/>
    <col min="6148" max="6148" width="14.28515625" style="42" customWidth="1"/>
    <col min="6149" max="6149" width="18.42578125" style="42" customWidth="1"/>
    <col min="6150" max="6150" width="11.85546875" style="42" customWidth="1"/>
    <col min="6151" max="6399" width="6.85546875" style="42" customWidth="1"/>
    <col min="6400" max="6400" width="64.28515625" style="42" customWidth="1"/>
    <col min="6401" max="6401" width="15.28515625" style="42" customWidth="1"/>
    <col min="6402" max="6402" width="15.85546875" style="42" customWidth="1"/>
    <col min="6403" max="6403" width="14.5703125" style="42" customWidth="1"/>
    <col min="6404" max="6404" width="14.28515625" style="42" customWidth="1"/>
    <col min="6405" max="6405" width="18.42578125" style="42" customWidth="1"/>
    <col min="6406" max="6406" width="11.85546875" style="42" customWidth="1"/>
    <col min="6407" max="6655" width="6.85546875" style="42" customWidth="1"/>
    <col min="6656" max="6656" width="64.28515625" style="42" customWidth="1"/>
    <col min="6657" max="6657" width="15.28515625" style="42" customWidth="1"/>
    <col min="6658" max="6658" width="15.85546875" style="42" customWidth="1"/>
    <col min="6659" max="6659" width="14.5703125" style="42" customWidth="1"/>
    <col min="6660" max="6660" width="14.28515625" style="42" customWidth="1"/>
    <col min="6661" max="6661" width="18.42578125" style="42" customWidth="1"/>
    <col min="6662" max="6662" width="11.85546875" style="42" customWidth="1"/>
    <col min="6663" max="6911" width="6.85546875" style="42" customWidth="1"/>
    <col min="6912" max="6912" width="64.28515625" style="42" customWidth="1"/>
    <col min="6913" max="6913" width="15.28515625" style="42" customWidth="1"/>
    <col min="6914" max="6914" width="15.85546875" style="42" customWidth="1"/>
    <col min="6915" max="6915" width="14.5703125" style="42" customWidth="1"/>
    <col min="6916" max="6916" width="14.28515625" style="42" customWidth="1"/>
    <col min="6917" max="6917" width="18.42578125" style="42" customWidth="1"/>
    <col min="6918" max="6918" width="11.85546875" style="42" customWidth="1"/>
    <col min="6919" max="7167" width="6.85546875" style="42" customWidth="1"/>
    <col min="7168" max="7168" width="64.28515625" style="42" customWidth="1"/>
    <col min="7169" max="7169" width="15.28515625" style="42" customWidth="1"/>
    <col min="7170" max="7170" width="15.85546875" style="42" customWidth="1"/>
    <col min="7171" max="7171" width="14.5703125" style="42" customWidth="1"/>
    <col min="7172" max="7172" width="14.28515625" style="42" customWidth="1"/>
    <col min="7173" max="7173" width="18.42578125" style="42" customWidth="1"/>
    <col min="7174" max="7174" width="11.85546875" style="42" customWidth="1"/>
    <col min="7175" max="7423" width="6.85546875" style="42" customWidth="1"/>
    <col min="7424" max="7424" width="64.28515625" style="42" customWidth="1"/>
    <col min="7425" max="7425" width="15.28515625" style="42" customWidth="1"/>
    <col min="7426" max="7426" width="15.85546875" style="42" customWidth="1"/>
    <col min="7427" max="7427" width="14.5703125" style="42" customWidth="1"/>
    <col min="7428" max="7428" width="14.28515625" style="42" customWidth="1"/>
    <col min="7429" max="7429" width="18.42578125" style="42" customWidth="1"/>
    <col min="7430" max="7430" width="11.85546875" style="42" customWidth="1"/>
    <col min="7431" max="7679" width="6.85546875" style="42" customWidth="1"/>
    <col min="7680" max="7680" width="64.28515625" style="42" customWidth="1"/>
    <col min="7681" max="7681" width="15.28515625" style="42" customWidth="1"/>
    <col min="7682" max="7682" width="15.85546875" style="42" customWidth="1"/>
    <col min="7683" max="7683" width="14.5703125" style="42" customWidth="1"/>
    <col min="7684" max="7684" width="14.28515625" style="42" customWidth="1"/>
    <col min="7685" max="7685" width="18.42578125" style="42" customWidth="1"/>
    <col min="7686" max="7686" width="11.85546875" style="42" customWidth="1"/>
    <col min="7687" max="7935" width="6.85546875" style="42" customWidth="1"/>
    <col min="7936" max="7936" width="64.28515625" style="42" customWidth="1"/>
    <col min="7937" max="7937" width="15.28515625" style="42" customWidth="1"/>
    <col min="7938" max="7938" width="15.85546875" style="42" customWidth="1"/>
    <col min="7939" max="7939" width="14.5703125" style="42" customWidth="1"/>
    <col min="7940" max="7940" width="14.28515625" style="42" customWidth="1"/>
    <col min="7941" max="7941" width="18.42578125" style="42" customWidth="1"/>
    <col min="7942" max="7942" width="11.85546875" style="42" customWidth="1"/>
    <col min="7943" max="8191" width="6.85546875" style="42" customWidth="1"/>
    <col min="8192" max="8192" width="64.28515625" style="42" customWidth="1"/>
    <col min="8193" max="8193" width="15.28515625" style="42" customWidth="1"/>
    <col min="8194" max="8194" width="15.85546875" style="42" customWidth="1"/>
    <col min="8195" max="8195" width="14.5703125" style="42" customWidth="1"/>
    <col min="8196" max="8196" width="14.28515625" style="42" customWidth="1"/>
    <col min="8197" max="8197" width="18.42578125" style="42" customWidth="1"/>
    <col min="8198" max="8198" width="11.85546875" style="42" customWidth="1"/>
    <col min="8199" max="8447" width="6.85546875" style="42" customWidth="1"/>
    <col min="8448" max="8448" width="64.28515625" style="42" customWidth="1"/>
    <col min="8449" max="8449" width="15.28515625" style="42" customWidth="1"/>
    <col min="8450" max="8450" width="15.85546875" style="42" customWidth="1"/>
    <col min="8451" max="8451" width="14.5703125" style="42" customWidth="1"/>
    <col min="8452" max="8452" width="14.28515625" style="42" customWidth="1"/>
    <col min="8453" max="8453" width="18.42578125" style="42" customWidth="1"/>
    <col min="8454" max="8454" width="11.85546875" style="42" customWidth="1"/>
    <col min="8455" max="8703" width="6.85546875" style="42" customWidth="1"/>
    <col min="8704" max="8704" width="64.28515625" style="42" customWidth="1"/>
    <col min="8705" max="8705" width="15.28515625" style="42" customWidth="1"/>
    <col min="8706" max="8706" width="15.85546875" style="42" customWidth="1"/>
    <col min="8707" max="8707" width="14.5703125" style="42" customWidth="1"/>
    <col min="8708" max="8708" width="14.28515625" style="42" customWidth="1"/>
    <col min="8709" max="8709" width="18.42578125" style="42" customWidth="1"/>
    <col min="8710" max="8710" width="11.85546875" style="42" customWidth="1"/>
    <col min="8711" max="8959" width="6.85546875" style="42" customWidth="1"/>
    <col min="8960" max="8960" width="64.28515625" style="42" customWidth="1"/>
    <col min="8961" max="8961" width="15.28515625" style="42" customWidth="1"/>
    <col min="8962" max="8962" width="15.85546875" style="42" customWidth="1"/>
    <col min="8963" max="8963" width="14.5703125" style="42" customWidth="1"/>
    <col min="8964" max="8964" width="14.28515625" style="42" customWidth="1"/>
    <col min="8965" max="8965" width="18.42578125" style="42" customWidth="1"/>
    <col min="8966" max="8966" width="11.85546875" style="42" customWidth="1"/>
    <col min="8967" max="9215" width="6.85546875" style="42" customWidth="1"/>
    <col min="9216" max="9216" width="64.28515625" style="42" customWidth="1"/>
    <col min="9217" max="9217" width="15.28515625" style="42" customWidth="1"/>
    <col min="9218" max="9218" width="15.85546875" style="42" customWidth="1"/>
    <col min="9219" max="9219" width="14.5703125" style="42" customWidth="1"/>
    <col min="9220" max="9220" width="14.28515625" style="42" customWidth="1"/>
    <col min="9221" max="9221" width="18.42578125" style="42" customWidth="1"/>
    <col min="9222" max="9222" width="11.85546875" style="42" customWidth="1"/>
    <col min="9223" max="9471" width="6.85546875" style="42" customWidth="1"/>
    <col min="9472" max="9472" width="64.28515625" style="42" customWidth="1"/>
    <col min="9473" max="9473" width="15.28515625" style="42" customWidth="1"/>
    <col min="9474" max="9474" width="15.85546875" style="42" customWidth="1"/>
    <col min="9475" max="9475" width="14.5703125" style="42" customWidth="1"/>
    <col min="9476" max="9476" width="14.28515625" style="42" customWidth="1"/>
    <col min="9477" max="9477" width="18.42578125" style="42" customWidth="1"/>
    <col min="9478" max="9478" width="11.85546875" style="42" customWidth="1"/>
    <col min="9479" max="9727" width="6.85546875" style="42" customWidth="1"/>
    <col min="9728" max="9728" width="64.28515625" style="42" customWidth="1"/>
    <col min="9729" max="9729" width="15.28515625" style="42" customWidth="1"/>
    <col min="9730" max="9730" width="15.85546875" style="42" customWidth="1"/>
    <col min="9731" max="9731" width="14.5703125" style="42" customWidth="1"/>
    <col min="9732" max="9732" width="14.28515625" style="42" customWidth="1"/>
    <col min="9733" max="9733" width="18.42578125" style="42" customWidth="1"/>
    <col min="9734" max="9734" width="11.85546875" style="42" customWidth="1"/>
    <col min="9735" max="9983" width="6.85546875" style="42" customWidth="1"/>
    <col min="9984" max="9984" width="64.28515625" style="42" customWidth="1"/>
    <col min="9985" max="9985" width="15.28515625" style="42" customWidth="1"/>
    <col min="9986" max="9986" width="15.85546875" style="42" customWidth="1"/>
    <col min="9987" max="9987" width="14.5703125" style="42" customWidth="1"/>
    <col min="9988" max="9988" width="14.28515625" style="42" customWidth="1"/>
    <col min="9989" max="9989" width="18.42578125" style="42" customWidth="1"/>
    <col min="9990" max="9990" width="11.85546875" style="42" customWidth="1"/>
    <col min="9991" max="10239" width="6.85546875" style="42" customWidth="1"/>
    <col min="10240" max="10240" width="64.28515625" style="42" customWidth="1"/>
    <col min="10241" max="10241" width="15.28515625" style="42" customWidth="1"/>
    <col min="10242" max="10242" width="15.85546875" style="42" customWidth="1"/>
    <col min="10243" max="10243" width="14.5703125" style="42" customWidth="1"/>
    <col min="10244" max="10244" width="14.28515625" style="42" customWidth="1"/>
    <col min="10245" max="10245" width="18.42578125" style="42" customWidth="1"/>
    <col min="10246" max="10246" width="11.85546875" style="42" customWidth="1"/>
    <col min="10247" max="10495" width="6.85546875" style="42" customWidth="1"/>
    <col min="10496" max="10496" width="64.28515625" style="42" customWidth="1"/>
    <col min="10497" max="10497" width="15.28515625" style="42" customWidth="1"/>
    <col min="10498" max="10498" width="15.85546875" style="42" customWidth="1"/>
    <col min="10499" max="10499" width="14.5703125" style="42" customWidth="1"/>
    <col min="10500" max="10500" width="14.28515625" style="42" customWidth="1"/>
    <col min="10501" max="10501" width="18.42578125" style="42" customWidth="1"/>
    <col min="10502" max="10502" width="11.85546875" style="42" customWidth="1"/>
    <col min="10503" max="10751" width="6.85546875" style="42" customWidth="1"/>
    <col min="10752" max="10752" width="64.28515625" style="42" customWidth="1"/>
    <col min="10753" max="10753" width="15.28515625" style="42" customWidth="1"/>
    <col min="10754" max="10754" width="15.85546875" style="42" customWidth="1"/>
    <col min="10755" max="10755" width="14.5703125" style="42" customWidth="1"/>
    <col min="10756" max="10756" width="14.28515625" style="42" customWidth="1"/>
    <col min="10757" max="10757" width="18.42578125" style="42" customWidth="1"/>
    <col min="10758" max="10758" width="11.85546875" style="42" customWidth="1"/>
    <col min="10759" max="11007" width="6.85546875" style="42" customWidth="1"/>
    <col min="11008" max="11008" width="64.28515625" style="42" customWidth="1"/>
    <col min="11009" max="11009" width="15.28515625" style="42" customWidth="1"/>
    <col min="11010" max="11010" width="15.85546875" style="42" customWidth="1"/>
    <col min="11011" max="11011" width="14.5703125" style="42" customWidth="1"/>
    <col min="11012" max="11012" width="14.28515625" style="42" customWidth="1"/>
    <col min="11013" max="11013" width="18.42578125" style="42" customWidth="1"/>
    <col min="11014" max="11014" width="11.85546875" style="42" customWidth="1"/>
    <col min="11015" max="11263" width="6.85546875" style="42" customWidth="1"/>
    <col min="11264" max="11264" width="64.28515625" style="42" customWidth="1"/>
    <col min="11265" max="11265" width="15.28515625" style="42" customWidth="1"/>
    <col min="11266" max="11266" width="15.85546875" style="42" customWidth="1"/>
    <col min="11267" max="11267" width="14.5703125" style="42" customWidth="1"/>
    <col min="11268" max="11268" width="14.28515625" style="42" customWidth="1"/>
    <col min="11269" max="11269" width="18.42578125" style="42" customWidth="1"/>
    <col min="11270" max="11270" width="11.85546875" style="42" customWidth="1"/>
    <col min="11271" max="11519" width="6.85546875" style="42" customWidth="1"/>
    <col min="11520" max="11520" width="64.28515625" style="42" customWidth="1"/>
    <col min="11521" max="11521" width="15.28515625" style="42" customWidth="1"/>
    <col min="11522" max="11522" width="15.85546875" style="42" customWidth="1"/>
    <col min="11523" max="11523" width="14.5703125" style="42" customWidth="1"/>
    <col min="11524" max="11524" width="14.28515625" style="42" customWidth="1"/>
    <col min="11525" max="11525" width="18.42578125" style="42" customWidth="1"/>
    <col min="11526" max="11526" width="11.85546875" style="42" customWidth="1"/>
    <col min="11527" max="11775" width="6.85546875" style="42" customWidth="1"/>
    <col min="11776" max="11776" width="64.28515625" style="42" customWidth="1"/>
    <col min="11777" max="11777" width="15.28515625" style="42" customWidth="1"/>
    <col min="11778" max="11778" width="15.85546875" style="42" customWidth="1"/>
    <col min="11779" max="11779" width="14.5703125" style="42" customWidth="1"/>
    <col min="11780" max="11780" width="14.28515625" style="42" customWidth="1"/>
    <col min="11781" max="11781" width="18.42578125" style="42" customWidth="1"/>
    <col min="11782" max="11782" width="11.85546875" style="42" customWidth="1"/>
    <col min="11783" max="12031" width="6.85546875" style="42" customWidth="1"/>
    <col min="12032" max="12032" width="64.28515625" style="42" customWidth="1"/>
    <col min="12033" max="12033" width="15.28515625" style="42" customWidth="1"/>
    <col min="12034" max="12034" width="15.85546875" style="42" customWidth="1"/>
    <col min="12035" max="12035" width="14.5703125" style="42" customWidth="1"/>
    <col min="12036" max="12036" width="14.28515625" style="42" customWidth="1"/>
    <col min="12037" max="12037" width="18.42578125" style="42" customWidth="1"/>
    <col min="12038" max="12038" width="11.85546875" style="42" customWidth="1"/>
    <col min="12039" max="12287" width="6.85546875" style="42" customWidth="1"/>
    <col min="12288" max="12288" width="64.28515625" style="42" customWidth="1"/>
    <col min="12289" max="12289" width="15.28515625" style="42" customWidth="1"/>
    <col min="12290" max="12290" width="15.85546875" style="42" customWidth="1"/>
    <col min="12291" max="12291" width="14.5703125" style="42" customWidth="1"/>
    <col min="12292" max="12292" width="14.28515625" style="42" customWidth="1"/>
    <col min="12293" max="12293" width="18.42578125" style="42" customWidth="1"/>
    <col min="12294" max="12294" width="11.85546875" style="42" customWidth="1"/>
    <col min="12295" max="12543" width="6.85546875" style="42" customWidth="1"/>
    <col min="12544" max="12544" width="64.28515625" style="42" customWidth="1"/>
    <col min="12545" max="12545" width="15.28515625" style="42" customWidth="1"/>
    <col min="12546" max="12546" width="15.85546875" style="42" customWidth="1"/>
    <col min="12547" max="12547" width="14.5703125" style="42" customWidth="1"/>
    <col min="12548" max="12548" width="14.28515625" style="42" customWidth="1"/>
    <col min="12549" max="12549" width="18.42578125" style="42" customWidth="1"/>
    <col min="12550" max="12550" width="11.85546875" style="42" customWidth="1"/>
    <col min="12551" max="12799" width="6.85546875" style="42" customWidth="1"/>
    <col min="12800" max="12800" width="64.28515625" style="42" customWidth="1"/>
    <col min="12801" max="12801" width="15.28515625" style="42" customWidth="1"/>
    <col min="12802" max="12802" width="15.85546875" style="42" customWidth="1"/>
    <col min="12803" max="12803" width="14.5703125" style="42" customWidth="1"/>
    <col min="12804" max="12804" width="14.28515625" style="42" customWidth="1"/>
    <col min="12805" max="12805" width="18.42578125" style="42" customWidth="1"/>
    <col min="12806" max="12806" width="11.85546875" style="42" customWidth="1"/>
    <col min="12807" max="13055" width="6.85546875" style="42" customWidth="1"/>
    <col min="13056" max="13056" width="64.28515625" style="42" customWidth="1"/>
    <col min="13057" max="13057" width="15.28515625" style="42" customWidth="1"/>
    <col min="13058" max="13058" width="15.85546875" style="42" customWidth="1"/>
    <col min="13059" max="13059" width="14.5703125" style="42" customWidth="1"/>
    <col min="13060" max="13060" width="14.28515625" style="42" customWidth="1"/>
    <col min="13061" max="13061" width="18.42578125" style="42" customWidth="1"/>
    <col min="13062" max="13062" width="11.85546875" style="42" customWidth="1"/>
    <col min="13063" max="13311" width="6.85546875" style="42" customWidth="1"/>
    <col min="13312" max="13312" width="64.28515625" style="42" customWidth="1"/>
    <col min="13313" max="13313" width="15.28515625" style="42" customWidth="1"/>
    <col min="13314" max="13314" width="15.85546875" style="42" customWidth="1"/>
    <col min="13315" max="13315" width="14.5703125" style="42" customWidth="1"/>
    <col min="13316" max="13316" width="14.28515625" style="42" customWidth="1"/>
    <col min="13317" max="13317" width="18.42578125" style="42" customWidth="1"/>
    <col min="13318" max="13318" width="11.85546875" style="42" customWidth="1"/>
    <col min="13319" max="13567" width="6.85546875" style="42" customWidth="1"/>
    <col min="13568" max="13568" width="64.28515625" style="42" customWidth="1"/>
    <col min="13569" max="13569" width="15.28515625" style="42" customWidth="1"/>
    <col min="13570" max="13570" width="15.85546875" style="42" customWidth="1"/>
    <col min="13571" max="13571" width="14.5703125" style="42" customWidth="1"/>
    <col min="13572" max="13572" width="14.28515625" style="42" customWidth="1"/>
    <col min="13573" max="13573" width="18.42578125" style="42" customWidth="1"/>
    <col min="13574" max="13574" width="11.85546875" style="42" customWidth="1"/>
    <col min="13575" max="13823" width="6.85546875" style="42" customWidth="1"/>
    <col min="13824" max="13824" width="64.28515625" style="42" customWidth="1"/>
    <col min="13825" max="13825" width="15.28515625" style="42" customWidth="1"/>
    <col min="13826" max="13826" width="15.85546875" style="42" customWidth="1"/>
    <col min="13827" max="13827" width="14.5703125" style="42" customWidth="1"/>
    <col min="13828" max="13828" width="14.28515625" style="42" customWidth="1"/>
    <col min="13829" max="13829" width="18.42578125" style="42" customWidth="1"/>
    <col min="13830" max="13830" width="11.85546875" style="42" customWidth="1"/>
    <col min="13831" max="14079" width="6.85546875" style="42" customWidth="1"/>
    <col min="14080" max="14080" width="64.28515625" style="42" customWidth="1"/>
    <col min="14081" max="14081" width="15.28515625" style="42" customWidth="1"/>
    <col min="14082" max="14082" width="15.85546875" style="42" customWidth="1"/>
    <col min="14083" max="14083" width="14.5703125" style="42" customWidth="1"/>
    <col min="14084" max="14084" width="14.28515625" style="42" customWidth="1"/>
    <col min="14085" max="14085" width="18.42578125" style="42" customWidth="1"/>
    <col min="14086" max="14086" width="11.85546875" style="42" customWidth="1"/>
    <col min="14087" max="14335" width="6.85546875" style="42" customWidth="1"/>
    <col min="14336" max="14336" width="64.28515625" style="42" customWidth="1"/>
    <col min="14337" max="14337" width="15.28515625" style="42" customWidth="1"/>
    <col min="14338" max="14338" width="15.85546875" style="42" customWidth="1"/>
    <col min="14339" max="14339" width="14.5703125" style="42" customWidth="1"/>
    <col min="14340" max="14340" width="14.28515625" style="42" customWidth="1"/>
    <col min="14341" max="14341" width="18.42578125" style="42" customWidth="1"/>
    <col min="14342" max="14342" width="11.85546875" style="42" customWidth="1"/>
    <col min="14343" max="14591" width="6.85546875" style="42" customWidth="1"/>
    <col min="14592" max="14592" width="64.28515625" style="42" customWidth="1"/>
    <col min="14593" max="14593" width="15.28515625" style="42" customWidth="1"/>
    <col min="14594" max="14594" width="15.85546875" style="42" customWidth="1"/>
    <col min="14595" max="14595" width="14.5703125" style="42" customWidth="1"/>
    <col min="14596" max="14596" width="14.28515625" style="42" customWidth="1"/>
    <col min="14597" max="14597" width="18.42578125" style="42" customWidth="1"/>
    <col min="14598" max="14598" width="11.85546875" style="42" customWidth="1"/>
    <col min="14599" max="14847" width="6.85546875" style="42" customWidth="1"/>
    <col min="14848" max="14848" width="64.28515625" style="42" customWidth="1"/>
    <col min="14849" max="14849" width="15.28515625" style="42" customWidth="1"/>
    <col min="14850" max="14850" width="15.85546875" style="42" customWidth="1"/>
    <col min="14851" max="14851" width="14.5703125" style="42" customWidth="1"/>
    <col min="14852" max="14852" width="14.28515625" style="42" customWidth="1"/>
    <col min="14853" max="14853" width="18.42578125" style="42" customWidth="1"/>
    <col min="14854" max="14854" width="11.85546875" style="42" customWidth="1"/>
    <col min="14855" max="15103" width="6.85546875" style="42" customWidth="1"/>
    <col min="15104" max="15104" width="64.28515625" style="42" customWidth="1"/>
    <col min="15105" max="15105" width="15.28515625" style="42" customWidth="1"/>
    <col min="15106" max="15106" width="15.85546875" style="42" customWidth="1"/>
    <col min="15107" max="15107" width="14.5703125" style="42" customWidth="1"/>
    <col min="15108" max="15108" width="14.28515625" style="42" customWidth="1"/>
    <col min="15109" max="15109" width="18.42578125" style="42" customWidth="1"/>
    <col min="15110" max="15110" width="11.85546875" style="42" customWidth="1"/>
    <col min="15111" max="15359" width="6.85546875" style="42" customWidth="1"/>
    <col min="15360" max="15360" width="64.28515625" style="42" customWidth="1"/>
    <col min="15361" max="15361" width="15.28515625" style="42" customWidth="1"/>
    <col min="15362" max="15362" width="15.85546875" style="42" customWidth="1"/>
    <col min="15363" max="15363" width="14.5703125" style="42" customWidth="1"/>
    <col min="15364" max="15364" width="14.28515625" style="42" customWidth="1"/>
    <col min="15365" max="15365" width="18.42578125" style="42" customWidth="1"/>
    <col min="15366" max="15366" width="11.85546875" style="42" customWidth="1"/>
    <col min="15367" max="15615" width="6.85546875" style="42" customWidth="1"/>
    <col min="15616" max="15616" width="64.28515625" style="42" customWidth="1"/>
    <col min="15617" max="15617" width="15.28515625" style="42" customWidth="1"/>
    <col min="15618" max="15618" width="15.85546875" style="42" customWidth="1"/>
    <col min="15619" max="15619" width="14.5703125" style="42" customWidth="1"/>
    <col min="15620" max="15620" width="14.28515625" style="42" customWidth="1"/>
    <col min="15621" max="15621" width="18.42578125" style="42" customWidth="1"/>
    <col min="15622" max="15622" width="11.85546875" style="42" customWidth="1"/>
    <col min="15623" max="15871" width="6.85546875" style="42" customWidth="1"/>
    <col min="15872" max="15872" width="64.28515625" style="42" customWidth="1"/>
    <col min="15873" max="15873" width="15.28515625" style="42" customWidth="1"/>
    <col min="15874" max="15874" width="15.85546875" style="42" customWidth="1"/>
    <col min="15875" max="15875" width="14.5703125" style="42" customWidth="1"/>
    <col min="15876" max="15876" width="14.28515625" style="42" customWidth="1"/>
    <col min="15877" max="15877" width="18.42578125" style="42" customWidth="1"/>
    <col min="15878" max="15878" width="11.85546875" style="42" customWidth="1"/>
    <col min="15879" max="16127" width="6.85546875" style="42" customWidth="1"/>
    <col min="16128" max="16128" width="64.28515625" style="42" customWidth="1"/>
    <col min="16129" max="16129" width="15.28515625" style="42" customWidth="1"/>
    <col min="16130" max="16130" width="15.85546875" style="42" customWidth="1"/>
    <col min="16131" max="16131" width="14.5703125" style="42" customWidth="1"/>
    <col min="16132" max="16132" width="14.28515625" style="42" customWidth="1"/>
    <col min="16133" max="16133" width="18.42578125" style="42" customWidth="1"/>
    <col min="16134" max="16134" width="11.85546875" style="42" customWidth="1"/>
    <col min="16135" max="16384" width="6.85546875" style="42" customWidth="1"/>
  </cols>
  <sheetData>
    <row r="1" spans="1:7" x14ac:dyDescent="0.25">
      <c r="A1" s="150" t="s">
        <v>155</v>
      </c>
      <c r="B1" s="151"/>
      <c r="C1" s="151"/>
      <c r="D1" s="151"/>
      <c r="E1" s="151"/>
      <c r="F1" s="151"/>
      <c r="G1" s="151"/>
    </row>
    <row r="2" spans="1:7" x14ac:dyDescent="0.25">
      <c r="A2" s="152" t="s">
        <v>0</v>
      </c>
      <c r="B2" s="153"/>
      <c r="C2" s="153"/>
      <c r="D2" s="153"/>
      <c r="E2" s="153"/>
      <c r="F2" s="153"/>
      <c r="G2" s="153"/>
    </row>
    <row r="3" spans="1:7" x14ac:dyDescent="0.25">
      <c r="A3" s="154" t="s">
        <v>151</v>
      </c>
      <c r="B3" s="155"/>
      <c r="C3" s="155"/>
      <c r="D3" s="155"/>
      <c r="E3" s="155"/>
      <c r="F3" s="155"/>
      <c r="G3" s="155"/>
    </row>
    <row r="4" spans="1:7" x14ac:dyDescent="0.25">
      <c r="A4" s="156" t="s">
        <v>156</v>
      </c>
      <c r="B4" s="157"/>
      <c r="C4" s="157"/>
      <c r="D4" s="157"/>
      <c r="E4" s="157"/>
      <c r="F4" s="157"/>
      <c r="G4" s="157"/>
    </row>
    <row r="5" spans="1:7" x14ac:dyDescent="0.25">
      <c r="A5" s="63"/>
      <c r="B5" s="64"/>
      <c r="C5" s="64"/>
      <c r="D5" s="64"/>
      <c r="E5" s="64"/>
      <c r="F5" s="64"/>
      <c r="G5" s="64"/>
    </row>
    <row r="6" spans="1:7" x14ac:dyDescent="0.25">
      <c r="A6" s="158" t="s">
        <v>126</v>
      </c>
      <c r="B6" s="159" t="s">
        <v>127</v>
      </c>
      <c r="C6" s="159"/>
      <c r="D6" s="159"/>
      <c r="E6" s="159"/>
      <c r="F6" s="159"/>
      <c r="G6" s="160" t="s">
        <v>128</v>
      </c>
    </row>
    <row r="7" spans="1:7" ht="45" x14ac:dyDescent="0.25">
      <c r="A7" s="158"/>
      <c r="B7" s="109" t="s">
        <v>129</v>
      </c>
      <c r="C7" s="109" t="s">
        <v>130</v>
      </c>
      <c r="D7" s="110" t="s">
        <v>131</v>
      </c>
      <c r="E7" s="110" t="s">
        <v>132</v>
      </c>
      <c r="F7" s="110" t="s">
        <v>133</v>
      </c>
      <c r="G7" s="160"/>
    </row>
    <row r="8" spans="1:7" ht="12.75" customHeight="1" x14ac:dyDescent="0.25">
      <c r="A8" s="43"/>
      <c r="B8" s="44"/>
      <c r="C8" s="45"/>
      <c r="D8" s="43"/>
      <c r="E8" s="44"/>
      <c r="F8" s="46"/>
      <c r="G8" s="46"/>
    </row>
    <row r="9" spans="1:7" x14ac:dyDescent="0.25">
      <c r="A9" s="47" t="s">
        <v>134</v>
      </c>
      <c r="B9" s="48"/>
      <c r="C9" s="49"/>
      <c r="D9" s="50"/>
      <c r="E9" s="48"/>
      <c r="F9" s="51"/>
      <c r="G9" s="51"/>
    </row>
    <row r="10" spans="1:7" x14ac:dyDescent="0.25">
      <c r="A10" s="47" t="s">
        <v>135</v>
      </c>
      <c r="B10" s="48"/>
      <c r="C10" s="49"/>
      <c r="D10" s="50"/>
      <c r="E10" s="48"/>
      <c r="F10" s="51"/>
      <c r="G10" s="51"/>
    </row>
    <row r="11" spans="1:7" x14ac:dyDescent="0.25">
      <c r="A11" s="47" t="s">
        <v>136</v>
      </c>
      <c r="B11" s="48"/>
      <c r="C11" s="49"/>
      <c r="D11" s="50"/>
      <c r="E11" s="48"/>
      <c r="F11" s="51"/>
      <c r="G11" s="51"/>
    </row>
    <row r="12" spans="1:7" x14ac:dyDescent="0.25">
      <c r="A12" s="47" t="s">
        <v>137</v>
      </c>
      <c r="B12" s="48"/>
      <c r="C12" s="49"/>
      <c r="D12" s="50"/>
      <c r="E12" s="48"/>
      <c r="F12" s="51"/>
      <c r="G12" s="51"/>
    </row>
    <row r="13" spans="1:7" x14ac:dyDescent="0.25">
      <c r="A13" s="47" t="s">
        <v>138</v>
      </c>
      <c r="B13" s="52"/>
      <c r="C13" s="53"/>
      <c r="D13" s="47"/>
      <c r="E13" s="52"/>
      <c r="F13" s="54"/>
      <c r="G13" s="54"/>
    </row>
    <row r="14" spans="1:7" x14ac:dyDescent="0.25">
      <c r="A14" s="55" t="s">
        <v>139</v>
      </c>
      <c r="B14" s="48"/>
      <c r="C14" s="49"/>
      <c r="D14" s="50"/>
      <c r="E14" s="48"/>
      <c r="F14" s="51"/>
      <c r="G14" s="51"/>
    </row>
    <row r="15" spans="1:7" x14ac:dyDescent="0.25">
      <c r="A15" s="55" t="s">
        <v>140</v>
      </c>
      <c r="B15" s="48"/>
      <c r="C15" s="49"/>
      <c r="D15" s="50"/>
      <c r="E15" s="48"/>
      <c r="F15" s="51"/>
      <c r="G15" s="51"/>
    </row>
    <row r="16" spans="1:7" x14ac:dyDescent="0.25">
      <c r="A16" s="47" t="s">
        <v>141</v>
      </c>
      <c r="B16" s="48"/>
      <c r="C16" s="49"/>
      <c r="D16" s="50"/>
      <c r="E16" s="48"/>
      <c r="F16" s="51"/>
      <c r="G16" s="51"/>
    </row>
    <row r="17" spans="1:10" x14ac:dyDescent="0.25">
      <c r="A17" s="55" t="s">
        <v>139</v>
      </c>
      <c r="B17" s="52"/>
      <c r="C17" s="53"/>
      <c r="D17" s="47"/>
      <c r="E17" s="52"/>
      <c r="F17" s="54"/>
      <c r="G17" s="54"/>
    </row>
    <row r="18" spans="1:10" x14ac:dyDescent="0.25">
      <c r="A18" s="55" t="s">
        <v>140</v>
      </c>
      <c r="B18" s="48"/>
      <c r="C18" s="49"/>
      <c r="D18" s="50"/>
      <c r="E18" s="48"/>
      <c r="F18" s="51"/>
      <c r="G18" s="51"/>
    </row>
    <row r="19" spans="1:10" x14ac:dyDescent="0.25">
      <c r="A19" s="47" t="s">
        <v>142</v>
      </c>
      <c r="B19" s="48">
        <v>702959</v>
      </c>
      <c r="C19" s="49">
        <v>586353.41999999993</v>
      </c>
      <c r="D19" s="76">
        <f>+B19+C19</f>
        <v>1289312.42</v>
      </c>
      <c r="E19" s="48">
        <f>+D19</f>
        <v>1289312.42</v>
      </c>
      <c r="F19" s="51">
        <f t="shared" ref="F19:F21" si="0">+E19</f>
        <v>1289312.42</v>
      </c>
      <c r="G19" s="100">
        <f>+F19-B19</f>
        <v>586353.41999999993</v>
      </c>
      <c r="H19" s="102"/>
      <c r="I19" s="104"/>
      <c r="J19" s="81">
        <f>+I19-B19</f>
        <v>-702959</v>
      </c>
    </row>
    <row r="20" spans="1:10" x14ac:dyDescent="0.25">
      <c r="A20" s="47" t="s">
        <v>144</v>
      </c>
      <c r="B20" s="48">
        <v>12942928</v>
      </c>
      <c r="C20" s="49">
        <v>5679778</v>
      </c>
      <c r="D20" s="76">
        <f>+B20+C20</f>
        <v>18622706</v>
      </c>
      <c r="E20" s="48">
        <f>+D20</f>
        <v>18622706</v>
      </c>
      <c r="F20" s="51">
        <f t="shared" si="0"/>
        <v>18622706</v>
      </c>
      <c r="G20" s="100">
        <f>+F20-B20</f>
        <v>5679778</v>
      </c>
      <c r="H20" s="102"/>
      <c r="I20" s="104"/>
      <c r="J20" s="81">
        <f>+I20-B20</f>
        <v>-12942928</v>
      </c>
    </row>
    <row r="21" spans="1:10" x14ac:dyDescent="0.25">
      <c r="A21" s="47" t="s">
        <v>153</v>
      </c>
      <c r="B21" s="48">
        <v>0</v>
      </c>
      <c r="C21" s="49">
        <v>0</v>
      </c>
      <c r="D21" s="76">
        <f>+B21+C21</f>
        <v>0</v>
      </c>
      <c r="E21" s="48">
        <f>+D21</f>
        <v>0</v>
      </c>
      <c r="F21" s="51">
        <f t="shared" si="0"/>
        <v>0</v>
      </c>
      <c r="G21" s="100">
        <f>+F21-B21</f>
        <v>0</v>
      </c>
      <c r="H21" s="102"/>
      <c r="I21" s="104"/>
    </row>
    <row r="22" spans="1:10" x14ac:dyDescent="0.25">
      <c r="A22" s="47" t="s">
        <v>145</v>
      </c>
      <c r="B22" s="48"/>
      <c r="C22" s="49"/>
      <c r="D22" s="76"/>
      <c r="E22" s="48"/>
      <c r="F22" s="51"/>
      <c r="G22" s="100"/>
      <c r="I22" s="104"/>
    </row>
    <row r="23" spans="1:10" x14ac:dyDescent="0.25">
      <c r="A23" s="56"/>
      <c r="B23" s="57"/>
      <c r="C23" s="58"/>
      <c r="D23" s="59"/>
      <c r="E23" s="57"/>
      <c r="F23" s="60"/>
      <c r="G23" s="60"/>
      <c r="H23" s="81"/>
    </row>
    <row r="24" spans="1:10" x14ac:dyDescent="0.25">
      <c r="A24" s="61" t="s">
        <v>125</v>
      </c>
      <c r="B24" s="73">
        <f>SUM(B19:B23)</f>
        <v>13645887</v>
      </c>
      <c r="C24" s="73">
        <f>SUM(C19:C23)</f>
        <v>6266131.4199999999</v>
      </c>
      <c r="D24" s="73">
        <f>SUM(D19:D23)</f>
        <v>19912018.420000002</v>
      </c>
      <c r="E24" s="73">
        <f>SUM(E19:E23)</f>
        <v>19912018.420000002</v>
      </c>
      <c r="F24" s="73">
        <f>SUM(F19:F23)</f>
        <v>19912018.420000002</v>
      </c>
      <c r="G24" s="161">
        <f>SUM(G15:G22)</f>
        <v>6266131.4199999999</v>
      </c>
      <c r="H24" s="81"/>
    </row>
    <row r="25" spans="1:10" ht="12.75" customHeight="1" x14ac:dyDescent="0.25">
      <c r="E25" s="163" t="s">
        <v>146</v>
      </c>
      <c r="F25" s="164"/>
      <c r="G25" s="162"/>
    </row>
    <row r="26" spans="1:10" x14ac:dyDescent="0.25">
      <c r="B26" s="62"/>
      <c r="C26" s="62"/>
      <c r="D26" s="62"/>
      <c r="E26" s="62"/>
      <c r="F26" s="62"/>
      <c r="G26" s="62"/>
    </row>
    <row r="27" spans="1:10" x14ac:dyDescent="0.25">
      <c r="A27" s="158" t="s">
        <v>152</v>
      </c>
      <c r="B27" s="159" t="s">
        <v>127</v>
      </c>
      <c r="C27" s="159"/>
      <c r="D27" s="159"/>
      <c r="E27" s="159"/>
      <c r="F27" s="159"/>
      <c r="G27" s="160" t="s">
        <v>128</v>
      </c>
    </row>
    <row r="28" spans="1:10" ht="45" x14ac:dyDescent="0.25">
      <c r="A28" s="158"/>
      <c r="B28" s="109" t="s">
        <v>129</v>
      </c>
      <c r="C28" s="109" t="s">
        <v>130</v>
      </c>
      <c r="D28" s="110" t="s">
        <v>131</v>
      </c>
      <c r="E28" s="110" t="s">
        <v>132</v>
      </c>
      <c r="F28" s="110" t="s">
        <v>133</v>
      </c>
      <c r="G28" s="160"/>
    </row>
    <row r="29" spans="1:10" x14ac:dyDescent="0.25">
      <c r="A29" s="44"/>
      <c r="B29" s="67"/>
      <c r="C29" s="71"/>
      <c r="D29" s="71"/>
      <c r="E29" s="72"/>
      <c r="F29" s="68"/>
      <c r="G29" s="68"/>
    </row>
    <row r="30" spans="1:10" x14ac:dyDescent="0.25">
      <c r="A30" s="65" t="s">
        <v>147</v>
      </c>
      <c r="B30" s="53"/>
      <c r="C30" s="47"/>
      <c r="D30" s="47"/>
      <c r="E30" s="52"/>
      <c r="F30" s="54"/>
      <c r="G30" s="54"/>
    </row>
    <row r="31" spans="1:10" x14ac:dyDescent="0.25">
      <c r="A31" s="52" t="s">
        <v>134</v>
      </c>
      <c r="B31" s="49"/>
      <c r="C31" s="50"/>
      <c r="D31" s="50"/>
      <c r="E31" s="48"/>
      <c r="F31" s="51"/>
      <c r="G31" s="51"/>
    </row>
    <row r="32" spans="1:10" x14ac:dyDescent="0.25">
      <c r="A32" s="52" t="s">
        <v>136</v>
      </c>
      <c r="B32" s="49"/>
      <c r="C32" s="50"/>
      <c r="D32" s="50"/>
      <c r="E32" s="48"/>
      <c r="F32" s="51"/>
      <c r="G32" s="51"/>
    </row>
    <row r="33" spans="1:9" x14ac:dyDescent="0.25">
      <c r="A33" s="52" t="s">
        <v>137</v>
      </c>
      <c r="B33" s="49"/>
      <c r="C33" s="50"/>
      <c r="D33" s="50"/>
      <c r="E33" s="48"/>
      <c r="F33" s="51"/>
      <c r="G33" s="51"/>
    </row>
    <row r="34" spans="1:9" x14ac:dyDescent="0.25">
      <c r="A34" s="52" t="s">
        <v>138</v>
      </c>
      <c r="B34" s="49"/>
      <c r="C34" s="50"/>
      <c r="D34" s="50"/>
      <c r="E34" s="48"/>
      <c r="F34" s="51"/>
      <c r="G34" s="51"/>
    </row>
    <row r="35" spans="1:9" x14ac:dyDescent="0.25">
      <c r="A35" s="65" t="s">
        <v>139</v>
      </c>
      <c r="B35" s="49"/>
      <c r="C35" s="50"/>
      <c r="D35" s="50"/>
      <c r="E35" s="48"/>
      <c r="F35" s="51"/>
      <c r="G35" s="51"/>
    </row>
    <row r="36" spans="1:9" x14ac:dyDescent="0.25">
      <c r="A36" s="65" t="s">
        <v>140</v>
      </c>
      <c r="B36" s="49"/>
      <c r="C36" s="50"/>
      <c r="D36" s="50"/>
      <c r="E36" s="48"/>
      <c r="F36" s="51"/>
      <c r="G36" s="51"/>
    </row>
    <row r="37" spans="1:9" x14ac:dyDescent="0.25">
      <c r="A37" s="52" t="s">
        <v>141</v>
      </c>
      <c r="B37" s="49"/>
      <c r="C37" s="50"/>
      <c r="D37" s="50"/>
      <c r="E37" s="48"/>
      <c r="F37" s="51"/>
      <c r="G37" s="51"/>
    </row>
    <row r="38" spans="1:9" x14ac:dyDescent="0.25">
      <c r="A38" s="65" t="s">
        <v>139</v>
      </c>
      <c r="B38" s="49"/>
      <c r="C38" s="50"/>
      <c r="D38" s="50"/>
      <c r="E38" s="48"/>
      <c r="F38" s="51"/>
      <c r="G38" s="51"/>
    </row>
    <row r="39" spans="1:9" x14ac:dyDescent="0.25">
      <c r="A39" s="65" t="s">
        <v>140</v>
      </c>
      <c r="B39" s="49"/>
      <c r="C39" s="50"/>
      <c r="D39" s="50"/>
      <c r="E39" s="48"/>
      <c r="F39" s="51"/>
      <c r="G39" s="51"/>
    </row>
    <row r="40" spans="1:9" x14ac:dyDescent="0.25">
      <c r="A40" s="52" t="s">
        <v>143</v>
      </c>
      <c r="B40" s="53"/>
      <c r="C40" s="50"/>
      <c r="D40" s="50"/>
      <c r="E40" s="48"/>
      <c r="F40" s="51"/>
      <c r="G40" s="51"/>
    </row>
    <row r="41" spans="1:9" x14ac:dyDescent="0.25">
      <c r="A41" s="52" t="s">
        <v>144</v>
      </c>
      <c r="B41" s="75"/>
      <c r="C41" s="47"/>
      <c r="D41" s="47"/>
      <c r="E41" s="52"/>
      <c r="F41" s="76"/>
      <c r="G41" s="54"/>
    </row>
    <row r="42" spans="1:9" x14ac:dyDescent="0.25">
      <c r="A42" s="52"/>
      <c r="B42" s="49"/>
      <c r="C42" s="50"/>
      <c r="D42" s="50"/>
      <c r="E42" s="48"/>
      <c r="F42" s="51"/>
      <c r="G42" s="51"/>
    </row>
    <row r="43" spans="1:9" x14ac:dyDescent="0.25">
      <c r="A43" s="106" t="s">
        <v>148</v>
      </c>
      <c r="B43" s="75"/>
      <c r="C43" s="107"/>
      <c r="D43" s="76"/>
      <c r="E43" s="100"/>
      <c r="F43" s="100"/>
      <c r="G43" s="100"/>
    </row>
    <row r="44" spans="1:9" x14ac:dyDescent="0.25">
      <c r="A44" s="108" t="s">
        <v>135</v>
      </c>
      <c r="B44" s="76">
        <v>0</v>
      </c>
      <c r="C44" s="75">
        <v>0</v>
      </c>
      <c r="D44" s="76">
        <f>+B44+C44</f>
        <v>0</v>
      </c>
      <c r="E44" s="100">
        <v>0</v>
      </c>
      <c r="F44" s="100">
        <v>0</v>
      </c>
      <c r="G44" s="100">
        <f>+F44-B44</f>
        <v>0</v>
      </c>
      <c r="H44" s="81"/>
    </row>
    <row r="45" spans="1:9" x14ac:dyDescent="0.25">
      <c r="A45" s="108" t="s">
        <v>142</v>
      </c>
      <c r="B45" s="48">
        <v>702959</v>
      </c>
      <c r="C45" s="49">
        <v>586353.41999999993</v>
      </c>
      <c r="D45" s="76">
        <f>+B45+C45</f>
        <v>1289312.42</v>
      </c>
      <c r="E45" s="100">
        <f t="shared" ref="E45:F47" si="1">+D45</f>
        <v>1289312.42</v>
      </c>
      <c r="F45" s="100">
        <f t="shared" si="1"/>
        <v>1289312.42</v>
      </c>
      <c r="G45" s="100">
        <f>+F45-B45</f>
        <v>586353.41999999993</v>
      </c>
      <c r="H45" s="81"/>
      <c r="I45" s="81"/>
    </row>
    <row r="46" spans="1:9" x14ac:dyDescent="0.25">
      <c r="A46" s="108" t="s">
        <v>144</v>
      </c>
      <c r="B46" s="48">
        <v>12942928</v>
      </c>
      <c r="C46" s="49">
        <v>5679778</v>
      </c>
      <c r="D46" s="76">
        <f>+B46+C46</f>
        <v>18622706</v>
      </c>
      <c r="E46" s="100">
        <f>+D46</f>
        <v>18622706</v>
      </c>
      <c r="F46" s="100">
        <f t="shared" si="1"/>
        <v>18622706</v>
      </c>
      <c r="G46" s="100">
        <f>+F46-B46</f>
        <v>5679778</v>
      </c>
      <c r="I46" s="81"/>
    </row>
    <row r="47" spans="1:9" x14ac:dyDescent="0.25">
      <c r="A47" s="108" t="s">
        <v>153</v>
      </c>
      <c r="B47" s="48">
        <v>0</v>
      </c>
      <c r="C47" s="49">
        <v>0</v>
      </c>
      <c r="D47" s="76">
        <f>+B47+C47</f>
        <v>0</v>
      </c>
      <c r="E47" s="100">
        <f t="shared" si="1"/>
        <v>0</v>
      </c>
      <c r="F47" s="100">
        <f t="shared" si="1"/>
        <v>0</v>
      </c>
      <c r="G47" s="100">
        <f>+F47-B47</f>
        <v>0</v>
      </c>
    </row>
    <row r="48" spans="1:9" x14ac:dyDescent="0.25">
      <c r="A48" s="52"/>
      <c r="B48" s="53"/>
      <c r="C48" s="50"/>
      <c r="D48" s="50"/>
      <c r="E48" s="48"/>
      <c r="F48" s="51"/>
      <c r="G48" s="51"/>
    </row>
    <row r="49" spans="1:8" x14ac:dyDescent="0.25">
      <c r="A49" s="52" t="s">
        <v>145</v>
      </c>
      <c r="B49" s="49"/>
      <c r="C49" s="50"/>
      <c r="D49" s="50"/>
      <c r="E49" s="48"/>
      <c r="F49" s="51"/>
      <c r="G49" s="51"/>
    </row>
    <row r="50" spans="1:8" x14ac:dyDescent="0.25">
      <c r="A50" s="65" t="s">
        <v>149</v>
      </c>
      <c r="B50" s="53"/>
      <c r="C50" s="50"/>
      <c r="D50" s="76"/>
      <c r="E50" s="100"/>
      <c r="F50" s="100"/>
      <c r="G50" s="100"/>
    </row>
    <row r="51" spans="1:8" ht="12.75" customHeight="1" x14ac:dyDescent="0.25">
      <c r="A51" s="66"/>
      <c r="B51" s="69"/>
      <c r="C51" s="56"/>
      <c r="D51" s="56"/>
      <c r="E51" s="66"/>
      <c r="F51" s="70"/>
      <c r="G51" s="70"/>
    </row>
    <row r="52" spans="1:8" ht="12.75" customHeight="1" x14ac:dyDescent="0.25">
      <c r="A52" s="61" t="s">
        <v>125</v>
      </c>
      <c r="B52" s="73">
        <f>SUM(B29:B51)</f>
        <v>13645887</v>
      </c>
      <c r="C52" s="73">
        <f>SUM(C29:C51)</f>
        <v>6266131.4199999999</v>
      </c>
      <c r="D52" s="73">
        <f>SUM(D29:D51)</f>
        <v>19912018.420000002</v>
      </c>
      <c r="E52" s="73">
        <f>SUM(E29:E51)</f>
        <v>19912018.420000002</v>
      </c>
      <c r="F52" s="73">
        <f>SUM(F29:F51)</f>
        <v>19912018.420000002</v>
      </c>
      <c r="G52" s="161">
        <f>SUM(G43:G51)</f>
        <v>6266131.4199999999</v>
      </c>
    </row>
    <row r="53" spans="1:8" x14ac:dyDescent="0.25">
      <c r="E53" s="163" t="s">
        <v>146</v>
      </c>
      <c r="F53" s="164"/>
      <c r="G53" s="162"/>
    </row>
    <row r="55" spans="1:8" x14ac:dyDescent="0.25">
      <c r="A55" s="42" t="s">
        <v>150</v>
      </c>
    </row>
    <row r="57" spans="1:8" x14ac:dyDescent="0.25">
      <c r="C57" s="81"/>
      <c r="H57" s="81"/>
    </row>
  </sheetData>
  <mergeCells count="14">
    <mergeCell ref="G52:G53"/>
    <mergeCell ref="E53:F53"/>
    <mergeCell ref="G24:G25"/>
    <mergeCell ref="E25:F25"/>
    <mergeCell ref="A27:A28"/>
    <mergeCell ref="B27:F27"/>
    <mergeCell ref="G27:G28"/>
    <mergeCell ref="A1:G1"/>
    <mergeCell ref="A2:G2"/>
    <mergeCell ref="A3:G3"/>
    <mergeCell ref="A4:G4"/>
    <mergeCell ref="A6:A7"/>
    <mergeCell ref="B6:F6"/>
    <mergeCell ref="G6:G7"/>
  </mergeCells>
  <printOptions horizontalCentered="1"/>
  <pageMargins left="0.70866141732283472" right="0.70866141732283472" top="1.1023622047244095" bottom="0.74803149606299213" header="0.31496062992125984" footer="0.31496062992125984"/>
  <pageSetup scale="55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6:K32"/>
  <sheetViews>
    <sheetView workbookViewId="0">
      <selection activeCell="G30" sqref="G30"/>
    </sheetView>
  </sheetViews>
  <sheetFormatPr baseColWidth="10" defaultRowHeight="15" x14ac:dyDescent="0.25"/>
  <cols>
    <col min="3" max="3" width="26" customWidth="1"/>
    <col min="4" max="4" width="14.140625" bestFit="1" customWidth="1"/>
    <col min="5" max="5" width="14.28515625" bestFit="1" customWidth="1"/>
    <col min="6" max="8" width="13.140625" bestFit="1" customWidth="1"/>
    <col min="9" max="9" width="13.28515625" bestFit="1" customWidth="1"/>
    <col min="11" max="11" width="13.140625" bestFit="1" customWidth="1"/>
  </cols>
  <sheetData>
    <row r="6" spans="2:11" x14ac:dyDescent="0.25">
      <c r="B6" s="167" t="s">
        <v>155</v>
      </c>
      <c r="C6" s="168"/>
      <c r="D6" s="168"/>
      <c r="E6" s="168"/>
      <c r="F6" s="168"/>
      <c r="G6" s="168"/>
      <c r="H6" s="168"/>
      <c r="I6" s="169"/>
    </row>
    <row r="7" spans="2:11" x14ac:dyDescent="0.25">
      <c r="B7" s="186" t="s">
        <v>0</v>
      </c>
      <c r="C7" s="187"/>
      <c r="D7" s="187"/>
      <c r="E7" s="187"/>
      <c r="F7" s="187"/>
      <c r="G7" s="187"/>
      <c r="H7" s="187"/>
      <c r="I7" s="188"/>
    </row>
    <row r="8" spans="2:11" x14ac:dyDescent="0.25">
      <c r="B8" s="170" t="s">
        <v>1</v>
      </c>
      <c r="C8" s="171"/>
      <c r="D8" s="171"/>
      <c r="E8" s="171"/>
      <c r="F8" s="171"/>
      <c r="G8" s="171"/>
      <c r="H8" s="171"/>
      <c r="I8" s="172"/>
    </row>
    <row r="9" spans="2:11" x14ac:dyDescent="0.25">
      <c r="B9" s="170" t="s">
        <v>2</v>
      </c>
      <c r="C9" s="171"/>
      <c r="D9" s="171"/>
      <c r="E9" s="171"/>
      <c r="F9" s="171"/>
      <c r="G9" s="171"/>
      <c r="H9" s="171"/>
      <c r="I9" s="172"/>
    </row>
    <row r="10" spans="2:11" x14ac:dyDescent="0.25">
      <c r="B10" s="173" t="s">
        <v>157</v>
      </c>
      <c r="C10" s="174"/>
      <c r="D10" s="174"/>
      <c r="E10" s="174"/>
      <c r="F10" s="174"/>
      <c r="G10" s="174"/>
      <c r="H10" s="174"/>
      <c r="I10" s="175"/>
    </row>
    <row r="11" spans="2:11" x14ac:dyDescent="0.25">
      <c r="B11" s="2"/>
      <c r="C11" s="2"/>
      <c r="D11" s="2"/>
      <c r="E11" s="2"/>
      <c r="F11" s="2"/>
      <c r="G11" s="2"/>
      <c r="H11" s="2"/>
      <c r="I11" s="2"/>
    </row>
    <row r="12" spans="2:11" x14ac:dyDescent="0.25">
      <c r="B12" s="176" t="s">
        <v>3</v>
      </c>
      <c r="C12" s="177"/>
      <c r="D12" s="182" t="s">
        <v>4</v>
      </c>
      <c r="E12" s="183"/>
      <c r="F12" s="183"/>
      <c r="G12" s="183"/>
      <c r="H12" s="184"/>
      <c r="I12" s="185" t="s">
        <v>5</v>
      </c>
    </row>
    <row r="13" spans="2:11" ht="24.75" x14ac:dyDescent="0.25">
      <c r="B13" s="178"/>
      <c r="C13" s="179"/>
      <c r="D13" s="111" t="s">
        <v>6</v>
      </c>
      <c r="E13" s="112" t="s">
        <v>7</v>
      </c>
      <c r="F13" s="111" t="s">
        <v>8</v>
      </c>
      <c r="G13" s="111" t="s">
        <v>9</v>
      </c>
      <c r="H13" s="111" t="s">
        <v>10</v>
      </c>
      <c r="I13" s="185"/>
    </row>
    <row r="14" spans="2:11" x14ac:dyDescent="0.25">
      <c r="B14" s="180"/>
      <c r="C14" s="181"/>
      <c r="D14" s="113">
        <v>1</v>
      </c>
      <c r="E14" s="113">
        <v>2</v>
      </c>
      <c r="F14" s="113" t="s">
        <v>11</v>
      </c>
      <c r="G14" s="113">
        <v>4</v>
      </c>
      <c r="H14" s="113">
        <v>5</v>
      </c>
      <c r="I14" s="113" t="s">
        <v>12</v>
      </c>
    </row>
    <row r="15" spans="2:11" x14ac:dyDescent="0.25">
      <c r="B15" s="3"/>
      <c r="C15" s="4"/>
      <c r="D15" s="5"/>
      <c r="E15" s="5"/>
      <c r="F15" s="5"/>
      <c r="G15" s="5"/>
      <c r="H15" s="5"/>
      <c r="I15" s="5"/>
    </row>
    <row r="16" spans="2:11" ht="28.5" customHeight="1" x14ac:dyDescent="0.25">
      <c r="B16" s="165" t="s">
        <v>154</v>
      </c>
      <c r="C16" s="166"/>
      <c r="D16" s="114">
        <f>'Analitico Ingresos'!B52</f>
        <v>13645887</v>
      </c>
      <c r="E16" s="114">
        <f>+'Analitico Ingresos'!C52</f>
        <v>6266131.4199999999</v>
      </c>
      <c r="F16" s="114">
        <f>+D16+E16</f>
        <v>19912018.420000002</v>
      </c>
      <c r="G16" s="114">
        <f>+'Objeto del Gasto'!G84</f>
        <v>22309147.849999998</v>
      </c>
      <c r="H16" s="114">
        <f>+'Objeto del Gasto'!H84</f>
        <v>22309147.849999998</v>
      </c>
      <c r="I16" s="114">
        <f>+F16-G16</f>
        <v>-2397129.429999996</v>
      </c>
      <c r="K16" s="82"/>
    </row>
    <row r="17" spans="2:9" x14ac:dyDescent="0.25">
      <c r="B17" s="165"/>
      <c r="C17" s="166"/>
      <c r="D17" s="8"/>
      <c r="E17" s="8"/>
      <c r="F17" s="13">
        <v>0</v>
      </c>
      <c r="G17" s="8"/>
      <c r="H17" s="8"/>
      <c r="I17" s="13">
        <v>0</v>
      </c>
    </row>
    <row r="18" spans="2:9" x14ac:dyDescent="0.25">
      <c r="B18" s="165"/>
      <c r="C18" s="166"/>
      <c r="D18" s="8"/>
      <c r="E18" s="8"/>
      <c r="F18" s="13">
        <v>0</v>
      </c>
      <c r="G18" s="8"/>
      <c r="H18" s="8"/>
      <c r="I18" s="13">
        <v>0</v>
      </c>
    </row>
    <row r="19" spans="2:9" x14ac:dyDescent="0.25">
      <c r="B19" s="165"/>
      <c r="C19" s="166"/>
      <c r="D19" s="8"/>
      <c r="E19" s="8"/>
      <c r="F19" s="13">
        <v>0</v>
      </c>
      <c r="G19" s="8"/>
      <c r="H19" s="8"/>
      <c r="I19" s="13">
        <v>0</v>
      </c>
    </row>
    <row r="20" spans="2:9" x14ac:dyDescent="0.25">
      <c r="B20" s="165"/>
      <c r="C20" s="166"/>
      <c r="D20" s="8"/>
      <c r="E20" s="8"/>
      <c r="F20" s="13">
        <v>0</v>
      </c>
      <c r="G20" s="8"/>
      <c r="H20" s="8"/>
      <c r="I20" s="13">
        <v>0</v>
      </c>
    </row>
    <row r="21" spans="2:9" x14ac:dyDescent="0.25">
      <c r="B21" s="165"/>
      <c r="C21" s="166"/>
      <c r="D21" s="8"/>
      <c r="E21" s="8"/>
      <c r="F21" s="13">
        <v>0</v>
      </c>
      <c r="G21" s="8"/>
      <c r="H21" s="8"/>
      <c r="I21" s="13">
        <v>0</v>
      </c>
    </row>
    <row r="22" spans="2:9" x14ac:dyDescent="0.25">
      <c r="B22" s="165"/>
      <c r="C22" s="166"/>
      <c r="D22" s="8"/>
      <c r="E22" s="8"/>
      <c r="F22" s="13">
        <v>0</v>
      </c>
      <c r="G22" s="8"/>
      <c r="H22" s="8"/>
      <c r="I22" s="13">
        <v>0</v>
      </c>
    </row>
    <row r="23" spans="2:9" x14ac:dyDescent="0.25">
      <c r="B23" s="165"/>
      <c r="C23" s="166"/>
      <c r="D23" s="8"/>
      <c r="E23" s="8"/>
      <c r="F23" s="13">
        <v>0</v>
      </c>
      <c r="G23" s="8"/>
      <c r="H23" s="8"/>
      <c r="I23" s="13">
        <v>0</v>
      </c>
    </row>
    <row r="24" spans="2:9" x14ac:dyDescent="0.25">
      <c r="B24" s="165"/>
      <c r="C24" s="166"/>
      <c r="D24" s="8"/>
      <c r="E24" s="8"/>
      <c r="F24" s="13">
        <v>0</v>
      </c>
      <c r="G24" s="8"/>
      <c r="H24" s="8"/>
      <c r="I24" s="13">
        <v>0</v>
      </c>
    </row>
    <row r="25" spans="2:9" x14ac:dyDescent="0.25">
      <c r="B25" s="6"/>
      <c r="C25" s="9"/>
      <c r="D25" s="10"/>
      <c r="E25" s="10"/>
      <c r="F25" s="12"/>
      <c r="G25" s="10"/>
      <c r="H25" s="10"/>
      <c r="I25" s="12"/>
    </row>
    <row r="26" spans="2:9" x14ac:dyDescent="0.25">
      <c r="B26" s="7"/>
      <c r="C26" s="11" t="s">
        <v>13</v>
      </c>
      <c r="D26" s="98">
        <f t="shared" ref="D26:I26" si="0">SUM(D16:D25)</f>
        <v>13645887</v>
      </c>
      <c r="E26" s="98">
        <f t="shared" si="0"/>
        <v>6266131.4199999999</v>
      </c>
      <c r="F26" s="98">
        <f t="shared" si="0"/>
        <v>19912018.420000002</v>
      </c>
      <c r="G26" s="98">
        <f t="shared" si="0"/>
        <v>22309147.849999998</v>
      </c>
      <c r="H26" s="98">
        <f t="shared" si="0"/>
        <v>22309147.849999998</v>
      </c>
      <c r="I26" s="98">
        <f t="shared" si="0"/>
        <v>-2397129.429999996</v>
      </c>
    </row>
    <row r="31" spans="2:9" x14ac:dyDescent="0.25">
      <c r="B31" s="1"/>
      <c r="C31" s="1"/>
      <c r="D31" s="1"/>
      <c r="E31" s="1"/>
      <c r="F31" s="1"/>
      <c r="G31" s="1"/>
      <c r="H31" s="1"/>
      <c r="I31" s="1"/>
    </row>
    <row r="32" spans="2:9" x14ac:dyDescent="0.25">
      <c r="B32" s="1"/>
      <c r="C32" s="1"/>
      <c r="D32" s="1"/>
      <c r="E32" s="1"/>
      <c r="F32" s="1"/>
      <c r="G32" s="1"/>
      <c r="H32" s="1"/>
      <c r="I32" s="1"/>
    </row>
  </sheetData>
  <mergeCells count="17">
    <mergeCell ref="B6:I6"/>
    <mergeCell ref="B8:I8"/>
    <mergeCell ref="B9:I9"/>
    <mergeCell ref="B10:I10"/>
    <mergeCell ref="B12:C14"/>
    <mergeCell ref="D12:H12"/>
    <mergeCell ref="I12:I13"/>
    <mergeCell ref="B7:I7"/>
    <mergeCell ref="B21:C21"/>
    <mergeCell ref="B22:C22"/>
    <mergeCell ref="B23:C23"/>
    <mergeCell ref="B24:C24"/>
    <mergeCell ref="B16:C16"/>
    <mergeCell ref="B17:C17"/>
    <mergeCell ref="B18:C18"/>
    <mergeCell ref="B19:C19"/>
    <mergeCell ref="B20:C20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K19"/>
  <sheetViews>
    <sheetView workbookViewId="0">
      <selection activeCell="E16" sqref="E16"/>
    </sheetView>
  </sheetViews>
  <sheetFormatPr baseColWidth="10" defaultRowHeight="15" x14ac:dyDescent="0.25"/>
  <cols>
    <col min="4" max="4" width="11.7109375" bestFit="1" customWidth="1"/>
    <col min="5" max="5" width="12.28515625" bestFit="1" customWidth="1"/>
    <col min="6" max="8" width="11.7109375" bestFit="1" customWidth="1"/>
    <col min="9" max="9" width="11.5703125" bestFit="1" customWidth="1"/>
    <col min="10" max="10" width="12.5703125" customWidth="1"/>
    <col min="11" max="11" width="11.7109375" bestFit="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50" t="s">
        <v>155</v>
      </c>
      <c r="C2" s="151"/>
      <c r="D2" s="151"/>
      <c r="E2" s="151"/>
      <c r="F2" s="151"/>
      <c r="G2" s="151"/>
      <c r="H2" s="151"/>
      <c r="I2" s="191"/>
      <c r="J2" s="1"/>
    </row>
    <row r="3" spans="1:11" x14ac:dyDescent="0.25">
      <c r="A3" s="1"/>
      <c r="B3" s="152" t="s">
        <v>0</v>
      </c>
      <c r="C3" s="153"/>
      <c r="D3" s="153"/>
      <c r="E3" s="153"/>
      <c r="F3" s="153"/>
      <c r="G3" s="153"/>
      <c r="H3" s="153"/>
      <c r="I3" s="192"/>
      <c r="J3" s="1"/>
    </row>
    <row r="4" spans="1:11" x14ac:dyDescent="0.25">
      <c r="A4" s="1"/>
      <c r="B4" s="154" t="s">
        <v>1</v>
      </c>
      <c r="C4" s="155"/>
      <c r="D4" s="155"/>
      <c r="E4" s="155"/>
      <c r="F4" s="155"/>
      <c r="G4" s="155"/>
      <c r="H4" s="155"/>
      <c r="I4" s="193"/>
      <c r="J4" s="1"/>
    </row>
    <row r="5" spans="1:11" x14ac:dyDescent="0.25">
      <c r="A5" s="1"/>
      <c r="B5" s="154" t="s">
        <v>87</v>
      </c>
      <c r="C5" s="155"/>
      <c r="D5" s="155"/>
      <c r="E5" s="155"/>
      <c r="F5" s="155"/>
      <c r="G5" s="155"/>
      <c r="H5" s="155"/>
      <c r="I5" s="193"/>
      <c r="J5" s="1"/>
    </row>
    <row r="6" spans="1:11" x14ac:dyDescent="0.25">
      <c r="A6" s="1"/>
      <c r="B6" s="156" t="s">
        <v>156</v>
      </c>
      <c r="C6" s="157"/>
      <c r="D6" s="157"/>
      <c r="E6" s="157"/>
      <c r="F6" s="157"/>
      <c r="G6" s="157"/>
      <c r="H6" s="157"/>
      <c r="I6" s="194"/>
      <c r="J6" s="1"/>
    </row>
    <row r="7" spans="1:11" x14ac:dyDescent="0.25">
      <c r="A7" s="1"/>
      <c r="B7" s="2"/>
      <c r="C7" s="2"/>
      <c r="D7" s="2"/>
      <c r="E7" s="2"/>
      <c r="F7" s="2"/>
      <c r="G7" s="2"/>
      <c r="H7" s="2"/>
      <c r="I7" s="2"/>
      <c r="J7" s="1"/>
    </row>
    <row r="8" spans="1:11" x14ac:dyDescent="0.25">
      <c r="A8" s="1"/>
      <c r="B8" s="195" t="s">
        <v>3</v>
      </c>
      <c r="C8" s="196"/>
      <c r="D8" s="201" t="s">
        <v>88</v>
      </c>
      <c r="E8" s="202"/>
      <c r="F8" s="202"/>
      <c r="G8" s="202"/>
      <c r="H8" s="203"/>
      <c r="I8" s="204" t="s">
        <v>5</v>
      </c>
      <c r="J8" s="1"/>
    </row>
    <row r="9" spans="1:11" ht="48" x14ac:dyDescent="0.25">
      <c r="A9" s="1"/>
      <c r="B9" s="197"/>
      <c r="C9" s="198"/>
      <c r="D9" s="115" t="s">
        <v>6</v>
      </c>
      <c r="E9" s="116" t="s">
        <v>7</v>
      </c>
      <c r="F9" s="115" t="s">
        <v>8</v>
      </c>
      <c r="G9" s="115" t="s">
        <v>9</v>
      </c>
      <c r="H9" s="115" t="s">
        <v>10</v>
      </c>
      <c r="I9" s="205"/>
      <c r="J9" s="1"/>
    </row>
    <row r="10" spans="1:11" x14ac:dyDescent="0.25">
      <c r="A10" s="1"/>
      <c r="B10" s="199"/>
      <c r="C10" s="200"/>
      <c r="D10" s="115">
        <v>1</v>
      </c>
      <c r="E10" s="115">
        <v>2</v>
      </c>
      <c r="F10" s="115" t="s">
        <v>11</v>
      </c>
      <c r="G10" s="115">
        <v>4</v>
      </c>
      <c r="H10" s="115">
        <v>5</v>
      </c>
      <c r="I10" s="115" t="s">
        <v>12</v>
      </c>
      <c r="J10" s="1"/>
    </row>
    <row r="11" spans="1:11" x14ac:dyDescent="0.25">
      <c r="A11" s="1"/>
      <c r="B11" s="23"/>
      <c r="C11" s="24"/>
      <c r="D11" s="25"/>
      <c r="E11" s="25"/>
      <c r="F11" s="25"/>
      <c r="G11" s="25"/>
      <c r="H11" s="25"/>
      <c r="I11" s="25"/>
      <c r="J11" s="1"/>
    </row>
    <row r="12" spans="1:11" x14ac:dyDescent="0.25">
      <c r="A12" s="1"/>
      <c r="B12" s="189" t="s">
        <v>89</v>
      </c>
      <c r="C12" s="190"/>
      <c r="D12" s="84">
        <v>13645887</v>
      </c>
      <c r="E12" s="84">
        <v>7389859.8099999996</v>
      </c>
      <c r="F12" s="85">
        <f>IF(AND(D12&gt;=0,E12&gt;=0),(D12+E12),(D12+E12))</f>
        <v>21035746.809999999</v>
      </c>
      <c r="G12" s="84">
        <v>22274596.439999998</v>
      </c>
      <c r="H12" s="84">
        <v>22274596.439999998</v>
      </c>
      <c r="I12" s="85">
        <f>IF(AND(F12&gt;=0,G12&gt;=0),(F12-G12),"-")</f>
        <v>-1238849.629999999</v>
      </c>
      <c r="J12" s="97"/>
      <c r="K12" s="101"/>
    </row>
    <row r="13" spans="1:11" x14ac:dyDescent="0.25">
      <c r="A13" s="1"/>
      <c r="B13" s="3"/>
      <c r="C13" s="4"/>
      <c r="D13" s="85"/>
      <c r="E13" s="85"/>
      <c r="F13" s="85"/>
      <c r="G13" s="85"/>
      <c r="H13" s="85"/>
      <c r="I13" s="85"/>
      <c r="J13" s="97"/>
    </row>
    <row r="14" spans="1:11" x14ac:dyDescent="0.25">
      <c r="A14" s="1"/>
      <c r="B14" s="189" t="s">
        <v>90</v>
      </c>
      <c r="C14" s="190"/>
      <c r="D14" s="84">
        <v>0</v>
      </c>
      <c r="E14" s="84">
        <v>-1123728.3900000001</v>
      </c>
      <c r="F14" s="84">
        <f>+'Objeto del Gasto'!F50+'Objeto del Gasto'!F61</f>
        <v>-1123728.3900000001</v>
      </c>
      <c r="G14" s="84">
        <v>34551.410000000003</v>
      </c>
      <c r="H14" s="84">
        <v>34551.410000000003</v>
      </c>
      <c r="I14" s="85">
        <f>+F14-G14</f>
        <v>-1158279.8</v>
      </c>
      <c r="J14" s="97"/>
    </row>
    <row r="15" spans="1:11" x14ac:dyDescent="0.25">
      <c r="A15" s="1"/>
      <c r="B15" s="3"/>
      <c r="C15" s="4"/>
      <c r="D15" s="27"/>
      <c r="E15" s="27"/>
      <c r="F15" s="27"/>
      <c r="G15" s="27"/>
      <c r="H15" s="27"/>
      <c r="I15" s="27"/>
      <c r="J15" s="97"/>
    </row>
    <row r="16" spans="1:11" ht="39.75" customHeight="1" x14ac:dyDescent="0.25">
      <c r="A16" s="1"/>
      <c r="B16" s="189" t="s">
        <v>91</v>
      </c>
      <c r="C16" s="190"/>
      <c r="D16" s="26"/>
      <c r="E16" s="26"/>
      <c r="F16" s="27">
        <f>IF(AND(D16&gt;=0,E16&gt;=0),(D16+E16),"-")</f>
        <v>0</v>
      </c>
      <c r="G16" s="26"/>
      <c r="H16" s="26"/>
      <c r="I16" s="27">
        <f>IF(AND(F16&gt;=0,G16&gt;=0),(F16-G16),"-")</f>
        <v>0</v>
      </c>
      <c r="J16" s="97"/>
    </row>
    <row r="17" spans="1:10" x14ac:dyDescent="0.25">
      <c r="A17" s="1"/>
      <c r="B17" s="28"/>
      <c r="C17" s="29"/>
      <c r="D17" s="30"/>
      <c r="E17" s="30"/>
      <c r="F17" s="30"/>
      <c r="G17" s="30"/>
      <c r="H17" s="30"/>
      <c r="I17" s="30"/>
      <c r="J17" s="74"/>
    </row>
    <row r="18" spans="1:10" ht="22.5" x14ac:dyDescent="0.25">
      <c r="A18" s="1"/>
      <c r="B18" s="28"/>
      <c r="C18" s="29" t="s">
        <v>13</v>
      </c>
      <c r="D18" s="99">
        <f t="shared" ref="D18:I18" si="0">SUM(D12+D14+D16)</f>
        <v>13645887</v>
      </c>
      <c r="E18" s="99">
        <f t="shared" si="0"/>
        <v>6266131.4199999999</v>
      </c>
      <c r="F18" s="99">
        <f t="shared" si="0"/>
        <v>19912018.419999998</v>
      </c>
      <c r="G18" s="99">
        <f t="shared" si="0"/>
        <v>22309147.849999998</v>
      </c>
      <c r="H18" s="99">
        <f t="shared" si="0"/>
        <v>22309147.849999998</v>
      </c>
      <c r="I18" s="99">
        <f t="shared" si="0"/>
        <v>-2397129.4299999988</v>
      </c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1">
    <mergeCell ref="B12:C12"/>
    <mergeCell ref="B14:C14"/>
    <mergeCell ref="B16:C16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6692913385826772" top="1.0629921259842521" bottom="0.74803149606299213" header="0.31496062992125984" footer="0.31496062992125984"/>
  <pageSetup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3:IY65541"/>
  <sheetViews>
    <sheetView topLeftCell="B16" workbookViewId="0">
      <selection activeCell="F32" sqref="F32"/>
    </sheetView>
  </sheetViews>
  <sheetFormatPr baseColWidth="10" defaultColWidth="0" defaultRowHeight="15" x14ac:dyDescent="0.25"/>
  <cols>
    <col min="1" max="1" width="5" style="1" hidden="1" customWidth="1"/>
    <col min="2" max="2" width="7.140625" style="1" customWidth="1"/>
    <col min="3" max="3" width="64.28515625" style="1" customWidth="1"/>
    <col min="4" max="9" width="21" style="1" customWidth="1"/>
    <col min="10" max="10" width="2.7109375" style="1" customWidth="1"/>
    <col min="11" max="11" width="11.42578125" style="1" hidden="1" customWidth="1"/>
    <col min="12" max="256" width="0" style="1" hidden="1"/>
    <col min="257" max="257" width="2.7109375" style="1" customWidth="1"/>
    <col min="258" max="258" width="14.140625" style="1" bestFit="1" customWidth="1"/>
    <col min="259" max="259" width="13.140625" style="1" bestFit="1" customWidth="1"/>
    <col min="260" max="265" width="21" style="1" customWidth="1"/>
    <col min="266" max="266" width="2.7109375" style="1" customWidth="1"/>
    <col min="267" max="267" width="0" style="1" hidden="1" customWidth="1"/>
    <col min="268" max="512" width="0" style="1" hidden="1"/>
    <col min="513" max="513" width="2.7109375" style="1" customWidth="1"/>
    <col min="514" max="514" width="7.140625" style="1" customWidth="1"/>
    <col min="515" max="515" width="64.28515625" style="1" customWidth="1"/>
    <col min="516" max="521" width="21" style="1" customWidth="1"/>
    <col min="522" max="522" width="2.7109375" style="1" customWidth="1"/>
    <col min="523" max="523" width="0" style="1" hidden="1" customWidth="1"/>
    <col min="524" max="768" width="0" style="1" hidden="1"/>
    <col min="769" max="769" width="2.7109375" style="1" customWidth="1"/>
    <col min="770" max="770" width="7.140625" style="1" customWidth="1"/>
    <col min="771" max="771" width="64.28515625" style="1" customWidth="1"/>
    <col min="772" max="777" width="21" style="1" customWidth="1"/>
    <col min="778" max="778" width="2.7109375" style="1" customWidth="1"/>
    <col min="779" max="779" width="0" style="1" hidden="1" customWidth="1"/>
    <col min="780" max="1024" width="0" style="1" hidden="1"/>
    <col min="1025" max="1025" width="2.7109375" style="1" customWidth="1"/>
    <col min="1026" max="1026" width="7.140625" style="1" customWidth="1"/>
    <col min="1027" max="1027" width="64.28515625" style="1" customWidth="1"/>
    <col min="1028" max="1033" width="21" style="1" customWidth="1"/>
    <col min="1034" max="1034" width="2.7109375" style="1" customWidth="1"/>
    <col min="1035" max="1035" width="0" style="1" hidden="1" customWidth="1"/>
    <col min="1036" max="1280" width="0" style="1" hidden="1"/>
    <col min="1281" max="1281" width="2.7109375" style="1" customWidth="1"/>
    <col min="1282" max="1282" width="7.140625" style="1" customWidth="1"/>
    <col min="1283" max="1283" width="64.28515625" style="1" customWidth="1"/>
    <col min="1284" max="1289" width="21" style="1" customWidth="1"/>
    <col min="1290" max="1290" width="2.7109375" style="1" customWidth="1"/>
    <col min="1291" max="1291" width="0" style="1" hidden="1" customWidth="1"/>
    <col min="1292" max="1536" width="0" style="1" hidden="1"/>
    <col min="1537" max="1537" width="2.7109375" style="1" customWidth="1"/>
    <col min="1538" max="1538" width="7.140625" style="1" customWidth="1"/>
    <col min="1539" max="1539" width="64.28515625" style="1" customWidth="1"/>
    <col min="1540" max="1545" width="21" style="1" customWidth="1"/>
    <col min="1546" max="1546" width="2.7109375" style="1" customWidth="1"/>
    <col min="1547" max="1547" width="0" style="1" hidden="1" customWidth="1"/>
    <col min="1548" max="1792" width="0" style="1" hidden="1"/>
    <col min="1793" max="1793" width="2.7109375" style="1" customWidth="1"/>
    <col min="1794" max="1794" width="7.140625" style="1" customWidth="1"/>
    <col min="1795" max="1795" width="64.28515625" style="1" customWidth="1"/>
    <col min="1796" max="1801" width="21" style="1" customWidth="1"/>
    <col min="1802" max="1802" width="2.7109375" style="1" customWidth="1"/>
    <col min="1803" max="1803" width="0" style="1" hidden="1" customWidth="1"/>
    <col min="1804" max="2048" width="0" style="1" hidden="1"/>
    <col min="2049" max="2049" width="2.7109375" style="1" customWidth="1"/>
    <col min="2050" max="2050" width="7.140625" style="1" customWidth="1"/>
    <col min="2051" max="2051" width="64.28515625" style="1" customWidth="1"/>
    <col min="2052" max="2057" width="21" style="1" customWidth="1"/>
    <col min="2058" max="2058" width="2.7109375" style="1" customWidth="1"/>
    <col min="2059" max="2059" width="0" style="1" hidden="1" customWidth="1"/>
    <col min="2060" max="2304" width="0" style="1" hidden="1"/>
    <col min="2305" max="2305" width="2.7109375" style="1" customWidth="1"/>
    <col min="2306" max="2306" width="7.140625" style="1" customWidth="1"/>
    <col min="2307" max="2307" width="64.28515625" style="1" customWidth="1"/>
    <col min="2308" max="2313" width="21" style="1" customWidth="1"/>
    <col min="2314" max="2314" width="2.7109375" style="1" customWidth="1"/>
    <col min="2315" max="2315" width="0" style="1" hidden="1" customWidth="1"/>
    <col min="2316" max="2560" width="0" style="1" hidden="1"/>
    <col min="2561" max="2561" width="2.7109375" style="1" customWidth="1"/>
    <col min="2562" max="2562" width="7.140625" style="1" customWidth="1"/>
    <col min="2563" max="2563" width="64.28515625" style="1" customWidth="1"/>
    <col min="2564" max="2569" width="21" style="1" customWidth="1"/>
    <col min="2570" max="2570" width="2.7109375" style="1" customWidth="1"/>
    <col min="2571" max="2571" width="0" style="1" hidden="1" customWidth="1"/>
    <col min="2572" max="2816" width="0" style="1" hidden="1"/>
    <col min="2817" max="2817" width="2.7109375" style="1" customWidth="1"/>
    <col min="2818" max="2818" width="7.140625" style="1" customWidth="1"/>
    <col min="2819" max="2819" width="64.28515625" style="1" customWidth="1"/>
    <col min="2820" max="2825" width="21" style="1" customWidth="1"/>
    <col min="2826" max="2826" width="2.7109375" style="1" customWidth="1"/>
    <col min="2827" max="2827" width="0" style="1" hidden="1" customWidth="1"/>
    <col min="2828" max="3072" width="0" style="1" hidden="1"/>
    <col min="3073" max="3073" width="2.7109375" style="1" customWidth="1"/>
    <col min="3074" max="3074" width="7.140625" style="1" customWidth="1"/>
    <col min="3075" max="3075" width="64.28515625" style="1" customWidth="1"/>
    <col min="3076" max="3081" width="21" style="1" customWidth="1"/>
    <col min="3082" max="3082" width="2.7109375" style="1" customWidth="1"/>
    <col min="3083" max="3083" width="0" style="1" hidden="1" customWidth="1"/>
    <col min="3084" max="3328" width="0" style="1" hidden="1"/>
    <col min="3329" max="3329" width="2.7109375" style="1" customWidth="1"/>
    <col min="3330" max="3330" width="7.140625" style="1" customWidth="1"/>
    <col min="3331" max="3331" width="64.28515625" style="1" customWidth="1"/>
    <col min="3332" max="3337" width="21" style="1" customWidth="1"/>
    <col min="3338" max="3338" width="2.7109375" style="1" customWidth="1"/>
    <col min="3339" max="3339" width="0" style="1" hidden="1" customWidth="1"/>
    <col min="3340" max="3584" width="0" style="1" hidden="1"/>
    <col min="3585" max="3585" width="2.7109375" style="1" customWidth="1"/>
    <col min="3586" max="3586" width="7.140625" style="1" customWidth="1"/>
    <col min="3587" max="3587" width="64.28515625" style="1" customWidth="1"/>
    <col min="3588" max="3593" width="21" style="1" customWidth="1"/>
    <col min="3594" max="3594" width="2.7109375" style="1" customWidth="1"/>
    <col min="3595" max="3595" width="0" style="1" hidden="1" customWidth="1"/>
    <col min="3596" max="3840" width="0" style="1" hidden="1"/>
    <col min="3841" max="3841" width="2.7109375" style="1" customWidth="1"/>
    <col min="3842" max="3842" width="7.140625" style="1" customWidth="1"/>
    <col min="3843" max="3843" width="64.28515625" style="1" customWidth="1"/>
    <col min="3844" max="3849" width="21" style="1" customWidth="1"/>
    <col min="3850" max="3850" width="2.7109375" style="1" customWidth="1"/>
    <col min="3851" max="3851" width="0" style="1" hidden="1" customWidth="1"/>
    <col min="3852" max="4096" width="0" style="1" hidden="1"/>
    <col min="4097" max="4097" width="2.7109375" style="1" customWidth="1"/>
    <col min="4098" max="4098" width="7.140625" style="1" customWidth="1"/>
    <col min="4099" max="4099" width="64.28515625" style="1" customWidth="1"/>
    <col min="4100" max="4105" width="21" style="1" customWidth="1"/>
    <col min="4106" max="4106" width="2.7109375" style="1" customWidth="1"/>
    <col min="4107" max="4107" width="0" style="1" hidden="1" customWidth="1"/>
    <col min="4108" max="4352" width="0" style="1" hidden="1"/>
    <col min="4353" max="4353" width="2.7109375" style="1" customWidth="1"/>
    <col min="4354" max="4354" width="7.140625" style="1" customWidth="1"/>
    <col min="4355" max="4355" width="64.28515625" style="1" customWidth="1"/>
    <col min="4356" max="4361" width="21" style="1" customWidth="1"/>
    <col min="4362" max="4362" width="2.7109375" style="1" customWidth="1"/>
    <col min="4363" max="4363" width="0" style="1" hidden="1" customWidth="1"/>
    <col min="4364" max="4608" width="0" style="1" hidden="1"/>
    <col min="4609" max="4609" width="2.7109375" style="1" customWidth="1"/>
    <col min="4610" max="4610" width="7.140625" style="1" customWidth="1"/>
    <col min="4611" max="4611" width="64.28515625" style="1" customWidth="1"/>
    <col min="4612" max="4617" width="21" style="1" customWidth="1"/>
    <col min="4618" max="4618" width="2.7109375" style="1" customWidth="1"/>
    <col min="4619" max="4619" width="0" style="1" hidden="1" customWidth="1"/>
    <col min="4620" max="4864" width="0" style="1" hidden="1"/>
    <col min="4865" max="4865" width="2.7109375" style="1" customWidth="1"/>
    <col min="4866" max="4866" width="7.140625" style="1" customWidth="1"/>
    <col min="4867" max="4867" width="64.28515625" style="1" customWidth="1"/>
    <col min="4868" max="4873" width="21" style="1" customWidth="1"/>
    <col min="4874" max="4874" width="2.7109375" style="1" customWidth="1"/>
    <col min="4875" max="4875" width="0" style="1" hidden="1" customWidth="1"/>
    <col min="4876" max="5120" width="0" style="1" hidden="1"/>
    <col min="5121" max="5121" width="2.7109375" style="1" customWidth="1"/>
    <col min="5122" max="5122" width="7.140625" style="1" customWidth="1"/>
    <col min="5123" max="5123" width="64.28515625" style="1" customWidth="1"/>
    <col min="5124" max="5129" width="21" style="1" customWidth="1"/>
    <col min="5130" max="5130" width="2.7109375" style="1" customWidth="1"/>
    <col min="5131" max="5131" width="0" style="1" hidden="1" customWidth="1"/>
    <col min="5132" max="5376" width="0" style="1" hidden="1"/>
    <col min="5377" max="5377" width="2.7109375" style="1" customWidth="1"/>
    <col min="5378" max="5378" width="7.140625" style="1" customWidth="1"/>
    <col min="5379" max="5379" width="64.28515625" style="1" customWidth="1"/>
    <col min="5380" max="5385" width="21" style="1" customWidth="1"/>
    <col min="5386" max="5386" width="2.7109375" style="1" customWidth="1"/>
    <col min="5387" max="5387" width="0" style="1" hidden="1" customWidth="1"/>
    <col min="5388" max="5632" width="0" style="1" hidden="1"/>
    <col min="5633" max="5633" width="2.7109375" style="1" customWidth="1"/>
    <col min="5634" max="5634" width="7.140625" style="1" customWidth="1"/>
    <col min="5635" max="5635" width="64.28515625" style="1" customWidth="1"/>
    <col min="5636" max="5641" width="21" style="1" customWidth="1"/>
    <col min="5642" max="5642" width="2.7109375" style="1" customWidth="1"/>
    <col min="5643" max="5643" width="0" style="1" hidden="1" customWidth="1"/>
    <col min="5644" max="5888" width="0" style="1" hidden="1"/>
    <col min="5889" max="5889" width="2.7109375" style="1" customWidth="1"/>
    <col min="5890" max="5890" width="7.140625" style="1" customWidth="1"/>
    <col min="5891" max="5891" width="64.28515625" style="1" customWidth="1"/>
    <col min="5892" max="5897" width="21" style="1" customWidth="1"/>
    <col min="5898" max="5898" width="2.7109375" style="1" customWidth="1"/>
    <col min="5899" max="5899" width="0" style="1" hidden="1" customWidth="1"/>
    <col min="5900" max="6144" width="0" style="1" hidden="1"/>
    <col min="6145" max="6145" width="2.7109375" style="1" customWidth="1"/>
    <col min="6146" max="6146" width="7.140625" style="1" customWidth="1"/>
    <col min="6147" max="6147" width="64.28515625" style="1" customWidth="1"/>
    <col min="6148" max="6153" width="21" style="1" customWidth="1"/>
    <col min="6154" max="6154" width="2.7109375" style="1" customWidth="1"/>
    <col min="6155" max="6155" width="0" style="1" hidden="1" customWidth="1"/>
    <col min="6156" max="6400" width="0" style="1" hidden="1"/>
    <col min="6401" max="6401" width="2.7109375" style="1" customWidth="1"/>
    <col min="6402" max="6402" width="7.140625" style="1" customWidth="1"/>
    <col min="6403" max="6403" width="64.28515625" style="1" customWidth="1"/>
    <col min="6404" max="6409" width="21" style="1" customWidth="1"/>
    <col min="6410" max="6410" width="2.7109375" style="1" customWidth="1"/>
    <col min="6411" max="6411" width="0" style="1" hidden="1" customWidth="1"/>
    <col min="6412" max="6656" width="0" style="1" hidden="1"/>
    <col min="6657" max="6657" width="2.7109375" style="1" customWidth="1"/>
    <col min="6658" max="6658" width="7.140625" style="1" customWidth="1"/>
    <col min="6659" max="6659" width="64.28515625" style="1" customWidth="1"/>
    <col min="6660" max="6665" width="21" style="1" customWidth="1"/>
    <col min="6666" max="6666" width="2.7109375" style="1" customWidth="1"/>
    <col min="6667" max="6667" width="0" style="1" hidden="1" customWidth="1"/>
    <col min="6668" max="6912" width="0" style="1" hidden="1"/>
    <col min="6913" max="6913" width="2.7109375" style="1" customWidth="1"/>
    <col min="6914" max="6914" width="7.140625" style="1" customWidth="1"/>
    <col min="6915" max="6915" width="64.28515625" style="1" customWidth="1"/>
    <col min="6916" max="6921" width="21" style="1" customWidth="1"/>
    <col min="6922" max="6922" width="2.7109375" style="1" customWidth="1"/>
    <col min="6923" max="6923" width="0" style="1" hidden="1" customWidth="1"/>
    <col min="6924" max="7168" width="0" style="1" hidden="1"/>
    <col min="7169" max="7169" width="2.7109375" style="1" customWidth="1"/>
    <col min="7170" max="7170" width="7.140625" style="1" customWidth="1"/>
    <col min="7171" max="7171" width="64.28515625" style="1" customWidth="1"/>
    <col min="7172" max="7177" width="21" style="1" customWidth="1"/>
    <col min="7178" max="7178" width="2.7109375" style="1" customWidth="1"/>
    <col min="7179" max="7179" width="0" style="1" hidden="1" customWidth="1"/>
    <col min="7180" max="7424" width="0" style="1" hidden="1"/>
    <col min="7425" max="7425" width="2.7109375" style="1" customWidth="1"/>
    <col min="7426" max="7426" width="7.140625" style="1" customWidth="1"/>
    <col min="7427" max="7427" width="64.28515625" style="1" customWidth="1"/>
    <col min="7428" max="7433" width="21" style="1" customWidth="1"/>
    <col min="7434" max="7434" width="2.7109375" style="1" customWidth="1"/>
    <col min="7435" max="7435" width="0" style="1" hidden="1" customWidth="1"/>
    <col min="7436" max="7680" width="0" style="1" hidden="1"/>
    <col min="7681" max="7681" width="2.7109375" style="1" customWidth="1"/>
    <col min="7682" max="7682" width="7.140625" style="1" customWidth="1"/>
    <col min="7683" max="7683" width="64.28515625" style="1" customWidth="1"/>
    <col min="7684" max="7689" width="21" style="1" customWidth="1"/>
    <col min="7690" max="7690" width="2.7109375" style="1" customWidth="1"/>
    <col min="7691" max="7691" width="0" style="1" hidden="1" customWidth="1"/>
    <col min="7692" max="7936" width="0" style="1" hidden="1"/>
    <col min="7937" max="7937" width="2.7109375" style="1" customWidth="1"/>
    <col min="7938" max="7938" width="7.140625" style="1" customWidth="1"/>
    <col min="7939" max="7939" width="64.28515625" style="1" customWidth="1"/>
    <col min="7940" max="7945" width="21" style="1" customWidth="1"/>
    <col min="7946" max="7946" width="2.7109375" style="1" customWidth="1"/>
    <col min="7947" max="7947" width="0" style="1" hidden="1" customWidth="1"/>
    <col min="7948" max="8192" width="0" style="1" hidden="1"/>
    <col min="8193" max="8193" width="2.7109375" style="1" customWidth="1"/>
    <col min="8194" max="8194" width="7.140625" style="1" customWidth="1"/>
    <col min="8195" max="8195" width="64.28515625" style="1" customWidth="1"/>
    <col min="8196" max="8201" width="21" style="1" customWidth="1"/>
    <col min="8202" max="8202" width="2.7109375" style="1" customWidth="1"/>
    <col min="8203" max="8203" width="0" style="1" hidden="1" customWidth="1"/>
    <col min="8204" max="8448" width="0" style="1" hidden="1"/>
    <col min="8449" max="8449" width="2.7109375" style="1" customWidth="1"/>
    <col min="8450" max="8450" width="7.140625" style="1" customWidth="1"/>
    <col min="8451" max="8451" width="64.28515625" style="1" customWidth="1"/>
    <col min="8452" max="8457" width="21" style="1" customWidth="1"/>
    <col min="8458" max="8458" width="2.7109375" style="1" customWidth="1"/>
    <col min="8459" max="8459" width="0" style="1" hidden="1" customWidth="1"/>
    <col min="8460" max="8704" width="0" style="1" hidden="1"/>
    <col min="8705" max="8705" width="2.7109375" style="1" customWidth="1"/>
    <col min="8706" max="8706" width="7.140625" style="1" customWidth="1"/>
    <col min="8707" max="8707" width="64.28515625" style="1" customWidth="1"/>
    <col min="8708" max="8713" width="21" style="1" customWidth="1"/>
    <col min="8714" max="8714" width="2.7109375" style="1" customWidth="1"/>
    <col min="8715" max="8715" width="0" style="1" hidden="1" customWidth="1"/>
    <col min="8716" max="8960" width="0" style="1" hidden="1"/>
    <col min="8961" max="8961" width="2.7109375" style="1" customWidth="1"/>
    <col min="8962" max="8962" width="7.140625" style="1" customWidth="1"/>
    <col min="8963" max="8963" width="64.28515625" style="1" customWidth="1"/>
    <col min="8964" max="8969" width="21" style="1" customWidth="1"/>
    <col min="8970" max="8970" width="2.7109375" style="1" customWidth="1"/>
    <col min="8971" max="8971" width="0" style="1" hidden="1" customWidth="1"/>
    <col min="8972" max="9216" width="0" style="1" hidden="1"/>
    <col min="9217" max="9217" width="2.7109375" style="1" customWidth="1"/>
    <col min="9218" max="9218" width="7.140625" style="1" customWidth="1"/>
    <col min="9219" max="9219" width="64.28515625" style="1" customWidth="1"/>
    <col min="9220" max="9225" width="21" style="1" customWidth="1"/>
    <col min="9226" max="9226" width="2.7109375" style="1" customWidth="1"/>
    <col min="9227" max="9227" width="0" style="1" hidden="1" customWidth="1"/>
    <col min="9228" max="9472" width="0" style="1" hidden="1"/>
    <col min="9473" max="9473" width="2.7109375" style="1" customWidth="1"/>
    <col min="9474" max="9474" width="7.140625" style="1" customWidth="1"/>
    <col min="9475" max="9475" width="64.28515625" style="1" customWidth="1"/>
    <col min="9476" max="9481" width="21" style="1" customWidth="1"/>
    <col min="9482" max="9482" width="2.7109375" style="1" customWidth="1"/>
    <col min="9483" max="9483" width="0" style="1" hidden="1" customWidth="1"/>
    <col min="9484" max="9728" width="0" style="1" hidden="1"/>
    <col min="9729" max="9729" width="2.7109375" style="1" customWidth="1"/>
    <col min="9730" max="9730" width="7.140625" style="1" customWidth="1"/>
    <col min="9731" max="9731" width="64.28515625" style="1" customWidth="1"/>
    <col min="9732" max="9737" width="21" style="1" customWidth="1"/>
    <col min="9738" max="9738" width="2.7109375" style="1" customWidth="1"/>
    <col min="9739" max="9739" width="0" style="1" hidden="1" customWidth="1"/>
    <col min="9740" max="9984" width="0" style="1" hidden="1"/>
    <col min="9985" max="9985" width="2.7109375" style="1" customWidth="1"/>
    <col min="9986" max="9986" width="7.140625" style="1" customWidth="1"/>
    <col min="9987" max="9987" width="64.28515625" style="1" customWidth="1"/>
    <col min="9988" max="9993" width="21" style="1" customWidth="1"/>
    <col min="9994" max="9994" width="2.7109375" style="1" customWidth="1"/>
    <col min="9995" max="9995" width="0" style="1" hidden="1" customWidth="1"/>
    <col min="9996" max="10240" width="0" style="1" hidden="1"/>
    <col min="10241" max="10241" width="2.7109375" style="1" customWidth="1"/>
    <col min="10242" max="10242" width="7.140625" style="1" customWidth="1"/>
    <col min="10243" max="10243" width="64.28515625" style="1" customWidth="1"/>
    <col min="10244" max="10249" width="21" style="1" customWidth="1"/>
    <col min="10250" max="10250" width="2.7109375" style="1" customWidth="1"/>
    <col min="10251" max="10251" width="0" style="1" hidden="1" customWidth="1"/>
    <col min="10252" max="10496" width="0" style="1" hidden="1"/>
    <col min="10497" max="10497" width="2.7109375" style="1" customWidth="1"/>
    <col min="10498" max="10498" width="7.140625" style="1" customWidth="1"/>
    <col min="10499" max="10499" width="64.28515625" style="1" customWidth="1"/>
    <col min="10500" max="10505" width="21" style="1" customWidth="1"/>
    <col min="10506" max="10506" width="2.7109375" style="1" customWidth="1"/>
    <col min="10507" max="10507" width="0" style="1" hidden="1" customWidth="1"/>
    <col min="10508" max="10752" width="0" style="1" hidden="1"/>
    <col min="10753" max="10753" width="2.7109375" style="1" customWidth="1"/>
    <col min="10754" max="10754" width="7.140625" style="1" customWidth="1"/>
    <col min="10755" max="10755" width="64.28515625" style="1" customWidth="1"/>
    <col min="10756" max="10761" width="21" style="1" customWidth="1"/>
    <col min="10762" max="10762" width="2.7109375" style="1" customWidth="1"/>
    <col min="10763" max="10763" width="0" style="1" hidden="1" customWidth="1"/>
    <col min="10764" max="11008" width="0" style="1" hidden="1"/>
    <col min="11009" max="11009" width="2.7109375" style="1" customWidth="1"/>
    <col min="11010" max="11010" width="7.140625" style="1" customWidth="1"/>
    <col min="11011" max="11011" width="64.28515625" style="1" customWidth="1"/>
    <col min="11012" max="11017" width="21" style="1" customWidth="1"/>
    <col min="11018" max="11018" width="2.7109375" style="1" customWidth="1"/>
    <col min="11019" max="11019" width="0" style="1" hidden="1" customWidth="1"/>
    <col min="11020" max="11264" width="0" style="1" hidden="1"/>
    <col min="11265" max="11265" width="2.7109375" style="1" customWidth="1"/>
    <col min="11266" max="11266" width="7.140625" style="1" customWidth="1"/>
    <col min="11267" max="11267" width="64.28515625" style="1" customWidth="1"/>
    <col min="11268" max="11273" width="21" style="1" customWidth="1"/>
    <col min="11274" max="11274" width="2.7109375" style="1" customWidth="1"/>
    <col min="11275" max="11275" width="0" style="1" hidden="1" customWidth="1"/>
    <col min="11276" max="11520" width="0" style="1" hidden="1"/>
    <col min="11521" max="11521" width="2.7109375" style="1" customWidth="1"/>
    <col min="11522" max="11522" width="7.140625" style="1" customWidth="1"/>
    <col min="11523" max="11523" width="64.28515625" style="1" customWidth="1"/>
    <col min="11524" max="11529" width="21" style="1" customWidth="1"/>
    <col min="11530" max="11530" width="2.7109375" style="1" customWidth="1"/>
    <col min="11531" max="11531" width="0" style="1" hidden="1" customWidth="1"/>
    <col min="11532" max="11776" width="0" style="1" hidden="1"/>
    <col min="11777" max="11777" width="2.7109375" style="1" customWidth="1"/>
    <col min="11778" max="11778" width="7.140625" style="1" customWidth="1"/>
    <col min="11779" max="11779" width="64.28515625" style="1" customWidth="1"/>
    <col min="11780" max="11785" width="21" style="1" customWidth="1"/>
    <col min="11786" max="11786" width="2.7109375" style="1" customWidth="1"/>
    <col min="11787" max="11787" width="0" style="1" hidden="1" customWidth="1"/>
    <col min="11788" max="12032" width="0" style="1" hidden="1"/>
    <col min="12033" max="12033" width="2.7109375" style="1" customWidth="1"/>
    <col min="12034" max="12034" width="7.140625" style="1" customWidth="1"/>
    <col min="12035" max="12035" width="64.28515625" style="1" customWidth="1"/>
    <col min="12036" max="12041" width="21" style="1" customWidth="1"/>
    <col min="12042" max="12042" width="2.7109375" style="1" customWidth="1"/>
    <col min="12043" max="12043" width="0" style="1" hidden="1" customWidth="1"/>
    <col min="12044" max="12288" width="0" style="1" hidden="1"/>
    <col min="12289" max="12289" width="2.7109375" style="1" customWidth="1"/>
    <col min="12290" max="12290" width="7.140625" style="1" customWidth="1"/>
    <col min="12291" max="12291" width="64.28515625" style="1" customWidth="1"/>
    <col min="12292" max="12297" width="21" style="1" customWidth="1"/>
    <col min="12298" max="12298" width="2.7109375" style="1" customWidth="1"/>
    <col min="12299" max="12299" width="0" style="1" hidden="1" customWidth="1"/>
    <col min="12300" max="12544" width="0" style="1" hidden="1"/>
    <col min="12545" max="12545" width="2.7109375" style="1" customWidth="1"/>
    <col min="12546" max="12546" width="7.140625" style="1" customWidth="1"/>
    <col min="12547" max="12547" width="64.28515625" style="1" customWidth="1"/>
    <col min="12548" max="12553" width="21" style="1" customWidth="1"/>
    <col min="12554" max="12554" width="2.7109375" style="1" customWidth="1"/>
    <col min="12555" max="12555" width="0" style="1" hidden="1" customWidth="1"/>
    <col min="12556" max="12800" width="0" style="1" hidden="1"/>
    <col min="12801" max="12801" width="2.7109375" style="1" customWidth="1"/>
    <col min="12802" max="12802" width="7.140625" style="1" customWidth="1"/>
    <col min="12803" max="12803" width="64.28515625" style="1" customWidth="1"/>
    <col min="12804" max="12809" width="21" style="1" customWidth="1"/>
    <col min="12810" max="12810" width="2.7109375" style="1" customWidth="1"/>
    <col min="12811" max="12811" width="0" style="1" hidden="1" customWidth="1"/>
    <col min="12812" max="13056" width="0" style="1" hidden="1"/>
    <col min="13057" max="13057" width="2.7109375" style="1" customWidth="1"/>
    <col min="13058" max="13058" width="7.140625" style="1" customWidth="1"/>
    <col min="13059" max="13059" width="64.28515625" style="1" customWidth="1"/>
    <col min="13060" max="13065" width="21" style="1" customWidth="1"/>
    <col min="13066" max="13066" width="2.7109375" style="1" customWidth="1"/>
    <col min="13067" max="13067" width="0" style="1" hidden="1" customWidth="1"/>
    <col min="13068" max="13312" width="0" style="1" hidden="1"/>
    <col min="13313" max="13313" width="2.7109375" style="1" customWidth="1"/>
    <col min="13314" max="13314" width="7.140625" style="1" customWidth="1"/>
    <col min="13315" max="13315" width="64.28515625" style="1" customWidth="1"/>
    <col min="13316" max="13321" width="21" style="1" customWidth="1"/>
    <col min="13322" max="13322" width="2.7109375" style="1" customWidth="1"/>
    <col min="13323" max="13323" width="0" style="1" hidden="1" customWidth="1"/>
    <col min="13324" max="13568" width="0" style="1" hidden="1"/>
    <col min="13569" max="13569" width="2.7109375" style="1" customWidth="1"/>
    <col min="13570" max="13570" width="7.140625" style="1" customWidth="1"/>
    <col min="13571" max="13571" width="64.28515625" style="1" customWidth="1"/>
    <col min="13572" max="13577" width="21" style="1" customWidth="1"/>
    <col min="13578" max="13578" width="2.7109375" style="1" customWidth="1"/>
    <col min="13579" max="13579" width="0" style="1" hidden="1" customWidth="1"/>
    <col min="13580" max="13824" width="0" style="1" hidden="1"/>
    <col min="13825" max="13825" width="2.7109375" style="1" customWidth="1"/>
    <col min="13826" max="13826" width="7.140625" style="1" customWidth="1"/>
    <col min="13827" max="13827" width="64.28515625" style="1" customWidth="1"/>
    <col min="13828" max="13833" width="21" style="1" customWidth="1"/>
    <col min="13834" max="13834" width="2.7109375" style="1" customWidth="1"/>
    <col min="13835" max="13835" width="0" style="1" hidden="1" customWidth="1"/>
    <col min="13836" max="14080" width="0" style="1" hidden="1"/>
    <col min="14081" max="14081" width="2.7109375" style="1" customWidth="1"/>
    <col min="14082" max="14082" width="7.140625" style="1" customWidth="1"/>
    <col min="14083" max="14083" width="64.28515625" style="1" customWidth="1"/>
    <col min="14084" max="14089" width="21" style="1" customWidth="1"/>
    <col min="14090" max="14090" width="2.7109375" style="1" customWidth="1"/>
    <col min="14091" max="14091" width="0" style="1" hidden="1" customWidth="1"/>
    <col min="14092" max="14336" width="0" style="1" hidden="1"/>
    <col min="14337" max="14337" width="2.7109375" style="1" customWidth="1"/>
    <col min="14338" max="14338" width="7.140625" style="1" customWidth="1"/>
    <col min="14339" max="14339" width="64.28515625" style="1" customWidth="1"/>
    <col min="14340" max="14345" width="21" style="1" customWidth="1"/>
    <col min="14346" max="14346" width="2.7109375" style="1" customWidth="1"/>
    <col min="14347" max="14347" width="0" style="1" hidden="1" customWidth="1"/>
    <col min="14348" max="14592" width="0" style="1" hidden="1"/>
    <col min="14593" max="14593" width="2.7109375" style="1" customWidth="1"/>
    <col min="14594" max="14594" width="7.140625" style="1" customWidth="1"/>
    <col min="14595" max="14595" width="64.28515625" style="1" customWidth="1"/>
    <col min="14596" max="14601" width="21" style="1" customWidth="1"/>
    <col min="14602" max="14602" width="2.7109375" style="1" customWidth="1"/>
    <col min="14603" max="14603" width="0" style="1" hidden="1" customWidth="1"/>
    <col min="14604" max="14848" width="0" style="1" hidden="1"/>
    <col min="14849" max="14849" width="2.7109375" style="1" customWidth="1"/>
    <col min="14850" max="14850" width="7.140625" style="1" customWidth="1"/>
    <col min="14851" max="14851" width="64.28515625" style="1" customWidth="1"/>
    <col min="14852" max="14857" width="21" style="1" customWidth="1"/>
    <col min="14858" max="14858" width="2.7109375" style="1" customWidth="1"/>
    <col min="14859" max="14859" width="0" style="1" hidden="1" customWidth="1"/>
    <col min="14860" max="15104" width="0" style="1" hidden="1"/>
    <col min="15105" max="15105" width="2.7109375" style="1" customWidth="1"/>
    <col min="15106" max="15106" width="7.140625" style="1" customWidth="1"/>
    <col min="15107" max="15107" width="64.28515625" style="1" customWidth="1"/>
    <col min="15108" max="15113" width="21" style="1" customWidth="1"/>
    <col min="15114" max="15114" width="2.7109375" style="1" customWidth="1"/>
    <col min="15115" max="15115" width="0" style="1" hidden="1" customWidth="1"/>
    <col min="15116" max="15360" width="0" style="1" hidden="1"/>
    <col min="15361" max="15361" width="2.7109375" style="1" customWidth="1"/>
    <col min="15362" max="15362" width="7.140625" style="1" customWidth="1"/>
    <col min="15363" max="15363" width="64.28515625" style="1" customWidth="1"/>
    <col min="15364" max="15369" width="21" style="1" customWidth="1"/>
    <col min="15370" max="15370" width="2.7109375" style="1" customWidth="1"/>
    <col min="15371" max="15371" width="0" style="1" hidden="1" customWidth="1"/>
    <col min="15372" max="15616" width="0" style="1" hidden="1"/>
    <col min="15617" max="15617" width="2.7109375" style="1" customWidth="1"/>
    <col min="15618" max="15618" width="7.140625" style="1" customWidth="1"/>
    <col min="15619" max="15619" width="64.28515625" style="1" customWidth="1"/>
    <col min="15620" max="15625" width="21" style="1" customWidth="1"/>
    <col min="15626" max="15626" width="2.7109375" style="1" customWidth="1"/>
    <col min="15627" max="15627" width="0" style="1" hidden="1" customWidth="1"/>
    <col min="15628" max="15872" width="0" style="1" hidden="1"/>
    <col min="15873" max="15873" width="2.7109375" style="1" customWidth="1"/>
    <col min="15874" max="15874" width="7.140625" style="1" customWidth="1"/>
    <col min="15875" max="15875" width="64.28515625" style="1" customWidth="1"/>
    <col min="15876" max="15881" width="21" style="1" customWidth="1"/>
    <col min="15882" max="15882" width="2.7109375" style="1" customWidth="1"/>
    <col min="15883" max="15883" width="0" style="1" hidden="1" customWidth="1"/>
    <col min="15884" max="16128" width="0" style="1" hidden="1"/>
    <col min="16129" max="16129" width="2.7109375" style="1" customWidth="1"/>
    <col min="16130" max="16130" width="7.140625" style="1" customWidth="1"/>
    <col min="16131" max="16131" width="64.28515625" style="1" customWidth="1"/>
    <col min="16132" max="16137" width="21" style="1" customWidth="1"/>
    <col min="16138" max="16138" width="2.7109375" style="1" customWidth="1"/>
    <col min="16139" max="16139" width="0" style="1" hidden="1" customWidth="1"/>
    <col min="16140" max="16384" width="0" style="1" hidden="1"/>
  </cols>
  <sheetData>
    <row r="3" spans="1:259" x14ac:dyDescent="0.25">
      <c r="B3" s="167" t="s">
        <v>155</v>
      </c>
      <c r="C3" s="168"/>
      <c r="D3" s="168"/>
      <c r="E3" s="168"/>
      <c r="F3" s="168"/>
      <c r="G3" s="168"/>
      <c r="H3" s="168"/>
      <c r="I3" s="169"/>
    </row>
    <row r="4" spans="1:259" x14ac:dyDescent="0.25">
      <c r="B4" s="186" t="s">
        <v>0</v>
      </c>
      <c r="C4" s="187"/>
      <c r="D4" s="187"/>
      <c r="E4" s="187"/>
      <c r="F4" s="187"/>
      <c r="G4" s="187"/>
      <c r="H4" s="187"/>
      <c r="I4" s="188"/>
    </row>
    <row r="5" spans="1:259" x14ac:dyDescent="0.25">
      <c r="B5" s="170" t="s">
        <v>1</v>
      </c>
      <c r="C5" s="171"/>
      <c r="D5" s="171"/>
      <c r="E5" s="171"/>
      <c r="F5" s="171"/>
      <c r="G5" s="171"/>
      <c r="H5" s="171"/>
      <c r="I5" s="172"/>
    </row>
    <row r="6" spans="1:259" x14ac:dyDescent="0.25">
      <c r="B6" s="170" t="s">
        <v>14</v>
      </c>
      <c r="C6" s="171"/>
      <c r="D6" s="171"/>
      <c r="E6" s="171"/>
      <c r="F6" s="171"/>
      <c r="G6" s="171"/>
      <c r="H6" s="171"/>
      <c r="I6" s="172"/>
    </row>
    <row r="7" spans="1:259" x14ac:dyDescent="0.25">
      <c r="B7" s="173" t="s">
        <v>157</v>
      </c>
      <c r="C7" s="174"/>
      <c r="D7" s="174"/>
      <c r="E7" s="174"/>
      <c r="F7" s="174"/>
      <c r="G7" s="174"/>
      <c r="H7" s="174"/>
      <c r="I7" s="175"/>
    </row>
    <row r="8" spans="1:259" x14ac:dyDescent="0.25">
      <c r="B8" s="2"/>
      <c r="C8" s="2"/>
      <c r="D8" s="2"/>
      <c r="E8" s="2"/>
      <c r="F8" s="2"/>
      <c r="G8" s="2"/>
      <c r="H8" s="2"/>
      <c r="I8" s="2"/>
    </row>
    <row r="9" spans="1:259" x14ac:dyDescent="0.25">
      <c r="B9" s="176" t="s">
        <v>3</v>
      </c>
      <c r="C9" s="177"/>
      <c r="D9" s="182" t="s">
        <v>4</v>
      </c>
      <c r="E9" s="183"/>
      <c r="F9" s="183"/>
      <c r="G9" s="183"/>
      <c r="H9" s="184"/>
      <c r="I9" s="185" t="s">
        <v>5</v>
      </c>
    </row>
    <row r="10" spans="1:259" ht="24.75" x14ac:dyDescent="0.25">
      <c r="B10" s="178"/>
      <c r="C10" s="179"/>
      <c r="D10" s="111" t="s">
        <v>6</v>
      </c>
      <c r="E10" s="112" t="s">
        <v>7</v>
      </c>
      <c r="F10" s="111" t="s">
        <v>8</v>
      </c>
      <c r="G10" s="111" t="s">
        <v>9</v>
      </c>
      <c r="H10" s="111" t="s">
        <v>10</v>
      </c>
      <c r="I10" s="185"/>
    </row>
    <row r="11" spans="1:259" x14ac:dyDescent="0.25">
      <c r="B11" s="180"/>
      <c r="C11" s="181"/>
      <c r="D11" s="113">
        <v>1</v>
      </c>
      <c r="E11" s="113">
        <v>2</v>
      </c>
      <c r="F11" s="113" t="s">
        <v>11</v>
      </c>
      <c r="G11" s="113">
        <v>4</v>
      </c>
      <c r="H11" s="113">
        <v>5</v>
      </c>
      <c r="I11" s="113" t="s">
        <v>12</v>
      </c>
    </row>
    <row r="12" spans="1:259" x14ac:dyDescent="0.25">
      <c r="B12" s="206" t="s">
        <v>15</v>
      </c>
      <c r="C12" s="207"/>
      <c r="D12" s="78">
        <f t="shared" ref="D12:I12" si="0">SUM(D13:D19)</f>
        <v>6196908</v>
      </c>
      <c r="E12" s="78">
        <f t="shared" si="0"/>
        <v>553031.22999999986</v>
      </c>
      <c r="F12" s="78">
        <f t="shared" si="0"/>
        <v>6749939.2299999995</v>
      </c>
      <c r="G12" s="78">
        <f t="shared" si="0"/>
        <v>6749939.2299999995</v>
      </c>
      <c r="H12" s="78">
        <f t="shared" si="0"/>
        <v>6749939.2299999995</v>
      </c>
      <c r="I12" s="78">
        <f t="shared" si="0"/>
        <v>0</v>
      </c>
      <c r="IX12" s="83"/>
    </row>
    <row r="13" spans="1:259" x14ac:dyDescent="0.25">
      <c r="A13" s="1">
        <v>1100</v>
      </c>
      <c r="B13" s="15"/>
      <c r="C13" s="16" t="s">
        <v>16</v>
      </c>
      <c r="D13" s="77">
        <v>3923578</v>
      </c>
      <c r="E13" s="77">
        <v>-343532.81</v>
      </c>
      <c r="F13" s="77">
        <f>D13+E13</f>
        <v>3580045.19</v>
      </c>
      <c r="G13" s="77">
        <v>3580045.19</v>
      </c>
      <c r="H13" s="77">
        <v>3580045.19</v>
      </c>
      <c r="I13" s="77">
        <f t="shared" ref="I13:I19" si="1">F13-G13</f>
        <v>0</v>
      </c>
      <c r="IX13" s="83"/>
      <c r="IY13" s="82"/>
    </row>
    <row r="14" spans="1:259" x14ac:dyDescent="0.25">
      <c r="A14" s="1">
        <v>1200</v>
      </c>
      <c r="B14" s="15"/>
      <c r="C14" s="16" t="s">
        <v>17</v>
      </c>
      <c r="D14" s="77">
        <v>0</v>
      </c>
      <c r="E14" s="77">
        <v>1751583.98</v>
      </c>
      <c r="F14" s="77">
        <f t="shared" ref="F14:F19" si="2">D14+E14</f>
        <v>1751583.98</v>
      </c>
      <c r="G14" s="77">
        <v>1751583.98</v>
      </c>
      <c r="H14" s="77">
        <v>1751583.98</v>
      </c>
      <c r="I14" s="77">
        <f t="shared" si="1"/>
        <v>0</v>
      </c>
      <c r="IX14" s="83"/>
      <c r="IY14" s="82"/>
    </row>
    <row r="15" spans="1:259" x14ac:dyDescent="0.25">
      <c r="A15" s="1">
        <v>1300</v>
      </c>
      <c r="B15" s="15"/>
      <c r="C15" s="16" t="s">
        <v>18</v>
      </c>
      <c r="D15" s="77">
        <v>271000</v>
      </c>
      <c r="E15" s="77">
        <v>205096.84</v>
      </c>
      <c r="F15" s="77">
        <f t="shared" si="2"/>
        <v>476096.83999999997</v>
      </c>
      <c r="G15" s="77">
        <v>476096.84</v>
      </c>
      <c r="H15" s="77">
        <v>476096.84</v>
      </c>
      <c r="I15" s="77">
        <f t="shared" si="1"/>
        <v>0</v>
      </c>
      <c r="IX15" s="83"/>
      <c r="IY15" s="82"/>
    </row>
    <row r="16" spans="1:259" x14ac:dyDescent="0.25">
      <c r="A16" s="1">
        <v>1400</v>
      </c>
      <c r="B16" s="15"/>
      <c r="C16" s="16" t="s">
        <v>19</v>
      </c>
      <c r="D16" s="77">
        <v>618427</v>
      </c>
      <c r="E16" s="77">
        <v>-125108.88</v>
      </c>
      <c r="F16" s="77">
        <f t="shared" si="2"/>
        <v>493318.12</v>
      </c>
      <c r="G16" s="77">
        <v>493318.12</v>
      </c>
      <c r="H16" s="77">
        <v>493318.12</v>
      </c>
      <c r="I16" s="77">
        <f t="shared" si="1"/>
        <v>0</v>
      </c>
      <c r="IX16" s="83"/>
      <c r="IY16" s="82"/>
    </row>
    <row r="17" spans="1:259" x14ac:dyDescent="0.25">
      <c r="A17" s="1">
        <v>1500</v>
      </c>
      <c r="B17" s="15"/>
      <c r="C17" s="16" t="s">
        <v>20</v>
      </c>
      <c r="D17" s="77">
        <v>1383903</v>
      </c>
      <c r="E17" s="77">
        <v>-949265.61</v>
      </c>
      <c r="F17" s="77">
        <f t="shared" si="2"/>
        <v>434637.39</v>
      </c>
      <c r="G17" s="77">
        <v>434637.39</v>
      </c>
      <c r="H17" s="77">
        <v>434637.39</v>
      </c>
      <c r="I17" s="77">
        <f t="shared" si="1"/>
        <v>0</v>
      </c>
      <c r="IX17" s="83"/>
      <c r="IY17" s="82"/>
    </row>
    <row r="18" spans="1:259" x14ac:dyDescent="0.25">
      <c r="A18" s="1">
        <v>1600</v>
      </c>
      <c r="B18" s="15"/>
      <c r="C18" s="16" t="s">
        <v>21</v>
      </c>
      <c r="D18" s="77">
        <v>0</v>
      </c>
      <c r="E18" s="77">
        <v>0</v>
      </c>
      <c r="F18" s="77">
        <f t="shared" si="2"/>
        <v>0</v>
      </c>
      <c r="G18" s="77">
        <v>0</v>
      </c>
      <c r="H18" s="77">
        <v>0</v>
      </c>
      <c r="I18" s="77">
        <f t="shared" si="1"/>
        <v>0</v>
      </c>
      <c r="IX18" s="83"/>
      <c r="IY18" s="82"/>
    </row>
    <row r="19" spans="1:259" x14ac:dyDescent="0.25">
      <c r="A19" s="1">
        <v>1700</v>
      </c>
      <c r="B19" s="15"/>
      <c r="C19" s="16" t="s">
        <v>22</v>
      </c>
      <c r="D19" s="77">
        <v>0</v>
      </c>
      <c r="E19" s="77">
        <v>14257.71</v>
      </c>
      <c r="F19" s="77">
        <f t="shared" si="2"/>
        <v>14257.71</v>
      </c>
      <c r="G19" s="77">
        <v>14257.71</v>
      </c>
      <c r="H19" s="77">
        <v>14257.71</v>
      </c>
      <c r="I19" s="77">
        <f t="shared" si="1"/>
        <v>0</v>
      </c>
      <c r="IX19" s="83"/>
      <c r="IY19" s="82"/>
    </row>
    <row r="20" spans="1:259" x14ac:dyDescent="0.25">
      <c r="B20" s="206" t="s">
        <v>23</v>
      </c>
      <c r="C20" s="207"/>
      <c r="D20" s="78">
        <f t="shared" ref="D20:I20" si="3">SUM(D21:D29)</f>
        <v>452221</v>
      </c>
      <c r="E20" s="78">
        <f t="shared" si="3"/>
        <v>739296.01</v>
      </c>
      <c r="F20" s="78">
        <f t="shared" si="3"/>
        <v>1191517.01</v>
      </c>
      <c r="G20" s="78">
        <f t="shared" si="3"/>
        <v>1191517.01</v>
      </c>
      <c r="H20" s="78">
        <f t="shared" si="3"/>
        <v>1191517.01</v>
      </c>
      <c r="I20" s="78">
        <f t="shared" si="3"/>
        <v>-2.8990143619012088E-12</v>
      </c>
      <c r="IX20" s="83"/>
      <c r="IY20" s="82"/>
    </row>
    <row r="21" spans="1:259" x14ac:dyDescent="0.25">
      <c r="A21" s="1">
        <v>2100</v>
      </c>
      <c r="B21" s="15"/>
      <c r="C21" s="16" t="s">
        <v>24</v>
      </c>
      <c r="D21" s="77">
        <v>40660</v>
      </c>
      <c r="E21" s="77">
        <v>122998.23999999999</v>
      </c>
      <c r="F21" s="77">
        <f t="shared" ref="F21:F29" si="4">D21+E21</f>
        <v>163658.23999999999</v>
      </c>
      <c r="G21" s="77">
        <v>163658.23999999999</v>
      </c>
      <c r="H21" s="77">
        <v>163658.23999999999</v>
      </c>
      <c r="I21" s="77">
        <f t="shared" ref="I21:I29" si="5">F21-G21</f>
        <v>0</v>
      </c>
      <c r="IX21" s="83"/>
      <c r="IY21" s="82"/>
    </row>
    <row r="22" spans="1:259" x14ac:dyDescent="0.25">
      <c r="A22" s="1">
        <v>2200</v>
      </c>
      <c r="B22" s="15"/>
      <c r="C22" s="16" t="s">
        <v>25</v>
      </c>
      <c r="D22" s="77">
        <v>118308</v>
      </c>
      <c r="E22" s="77">
        <v>90384.33</v>
      </c>
      <c r="F22" s="77">
        <f t="shared" si="4"/>
        <v>208692.33000000002</v>
      </c>
      <c r="G22" s="77">
        <v>208692.33</v>
      </c>
      <c r="H22" s="77">
        <v>208692.33</v>
      </c>
      <c r="I22" s="77">
        <f t="shared" si="5"/>
        <v>0</v>
      </c>
      <c r="IX22" s="83"/>
      <c r="IY22" s="82"/>
    </row>
    <row r="23" spans="1:259" x14ac:dyDescent="0.25">
      <c r="A23" s="1">
        <v>2300</v>
      </c>
      <c r="B23" s="15"/>
      <c r="C23" s="16" t="s">
        <v>26</v>
      </c>
      <c r="D23" s="77">
        <v>0</v>
      </c>
      <c r="E23" s="77">
        <v>0</v>
      </c>
      <c r="F23" s="77">
        <f t="shared" si="4"/>
        <v>0</v>
      </c>
      <c r="G23" s="77">
        <v>0</v>
      </c>
      <c r="H23" s="77">
        <v>0</v>
      </c>
      <c r="I23" s="77">
        <f t="shared" si="5"/>
        <v>0</v>
      </c>
      <c r="IX23" s="83"/>
      <c r="IY23" s="82"/>
    </row>
    <row r="24" spans="1:259" x14ac:dyDescent="0.25">
      <c r="A24" s="1">
        <v>2400</v>
      </c>
      <c r="B24" s="15"/>
      <c r="C24" s="16" t="s">
        <v>27</v>
      </c>
      <c r="D24" s="77">
        <v>44590</v>
      </c>
      <c r="E24" s="77">
        <v>118146.01999999999</v>
      </c>
      <c r="F24" s="77">
        <f t="shared" si="4"/>
        <v>162736.01999999999</v>
      </c>
      <c r="G24" s="77">
        <v>162736.01999999999</v>
      </c>
      <c r="H24" s="77">
        <v>162736.01999999999</v>
      </c>
      <c r="I24" s="77">
        <f t="shared" si="5"/>
        <v>0</v>
      </c>
      <c r="IX24" s="83"/>
      <c r="IY24" s="82"/>
    </row>
    <row r="25" spans="1:259" x14ac:dyDescent="0.25">
      <c r="A25" s="1">
        <v>2500</v>
      </c>
      <c r="B25" s="15"/>
      <c r="C25" s="16" t="s">
        <v>28</v>
      </c>
      <c r="D25" s="77">
        <v>63475</v>
      </c>
      <c r="E25" s="77">
        <v>-63335.8</v>
      </c>
      <c r="F25" s="77">
        <f t="shared" si="4"/>
        <v>139.19999999999709</v>
      </c>
      <c r="G25" s="77">
        <v>139.19999999999999</v>
      </c>
      <c r="H25" s="77">
        <v>139.19999999999999</v>
      </c>
      <c r="I25" s="77">
        <f t="shared" si="5"/>
        <v>-2.8990143619012088E-12</v>
      </c>
      <c r="IX25" s="83"/>
      <c r="IY25" s="82"/>
    </row>
    <row r="26" spans="1:259" x14ac:dyDescent="0.25">
      <c r="A26" s="1">
        <v>2600</v>
      </c>
      <c r="B26" s="15"/>
      <c r="C26" s="16" t="s">
        <v>29</v>
      </c>
      <c r="D26" s="77">
        <v>141388</v>
      </c>
      <c r="E26" s="77">
        <v>108425.93</v>
      </c>
      <c r="F26" s="77">
        <f t="shared" si="4"/>
        <v>249813.93</v>
      </c>
      <c r="G26" s="77">
        <v>249813.93</v>
      </c>
      <c r="H26" s="77">
        <v>249813.93</v>
      </c>
      <c r="I26" s="77">
        <f t="shared" si="5"/>
        <v>0</v>
      </c>
      <c r="IX26" s="83"/>
      <c r="IY26" s="82"/>
    </row>
    <row r="27" spans="1:259" x14ac:dyDescent="0.25">
      <c r="A27" s="1">
        <v>2700</v>
      </c>
      <c r="B27" s="15"/>
      <c r="C27" s="16" t="s">
        <v>30</v>
      </c>
      <c r="D27" s="77">
        <v>21250</v>
      </c>
      <c r="E27" s="77">
        <v>336802.11</v>
      </c>
      <c r="F27" s="77">
        <f t="shared" si="4"/>
        <v>358052.11</v>
      </c>
      <c r="G27" s="77">
        <v>358052.11</v>
      </c>
      <c r="H27" s="77">
        <v>358052.11</v>
      </c>
      <c r="I27" s="77">
        <f t="shared" si="5"/>
        <v>0</v>
      </c>
      <c r="IX27" s="83"/>
      <c r="IY27" s="82"/>
    </row>
    <row r="28" spans="1:259" x14ac:dyDescent="0.25">
      <c r="A28" s="1">
        <v>2800</v>
      </c>
      <c r="B28" s="15"/>
      <c r="C28" s="16" t="s">
        <v>31</v>
      </c>
      <c r="D28" s="77">
        <v>0</v>
      </c>
      <c r="E28" s="77">
        <v>0</v>
      </c>
      <c r="F28" s="77">
        <f t="shared" si="4"/>
        <v>0</v>
      </c>
      <c r="G28" s="77">
        <v>0</v>
      </c>
      <c r="H28" s="77">
        <v>0</v>
      </c>
      <c r="I28" s="77">
        <f t="shared" si="5"/>
        <v>0</v>
      </c>
      <c r="IX28" s="83"/>
      <c r="IY28" s="82"/>
    </row>
    <row r="29" spans="1:259" x14ac:dyDescent="0.25">
      <c r="A29" s="1">
        <v>2900</v>
      </c>
      <c r="B29" s="15"/>
      <c r="C29" s="16" t="s">
        <v>32</v>
      </c>
      <c r="D29" s="77">
        <v>22550</v>
      </c>
      <c r="E29" s="77">
        <v>25875.18</v>
      </c>
      <c r="F29" s="77">
        <f t="shared" si="4"/>
        <v>48425.18</v>
      </c>
      <c r="G29" s="77">
        <v>48425.18</v>
      </c>
      <c r="H29" s="77">
        <v>48425.18</v>
      </c>
      <c r="I29" s="77">
        <f t="shared" si="5"/>
        <v>0</v>
      </c>
      <c r="IX29" s="83"/>
      <c r="IY29" s="82"/>
    </row>
    <row r="30" spans="1:259" x14ac:dyDescent="0.25">
      <c r="B30" s="206" t="s">
        <v>33</v>
      </c>
      <c r="C30" s="207"/>
      <c r="D30" s="78">
        <f t="shared" ref="D30:I30" si="6">SUM(D31:D39)</f>
        <v>3009033</v>
      </c>
      <c r="E30" s="78">
        <f t="shared" si="6"/>
        <v>-28528.510000000064</v>
      </c>
      <c r="F30" s="78">
        <f t="shared" si="6"/>
        <v>2980504.4899999998</v>
      </c>
      <c r="G30" s="78">
        <f t="shared" si="6"/>
        <v>2980504.4899999998</v>
      </c>
      <c r="H30" s="78">
        <f t="shared" si="6"/>
        <v>2980504.4899999998</v>
      </c>
      <c r="I30" s="78">
        <f t="shared" si="6"/>
        <v>0</v>
      </c>
      <c r="IX30" s="83"/>
      <c r="IY30" s="82"/>
    </row>
    <row r="31" spans="1:259" x14ac:dyDescent="0.25">
      <c r="A31" s="1">
        <v>3100</v>
      </c>
      <c r="B31" s="15"/>
      <c r="C31" s="16" t="s">
        <v>34</v>
      </c>
      <c r="D31" s="77">
        <v>1249905</v>
      </c>
      <c r="E31" s="77">
        <v>-232191.90999999997</v>
      </c>
      <c r="F31" s="77">
        <f t="shared" ref="F31:F39" si="7">D31+E31</f>
        <v>1017713.0900000001</v>
      </c>
      <c r="G31" s="77">
        <v>1017713.09</v>
      </c>
      <c r="H31" s="77">
        <v>1017713.09</v>
      </c>
      <c r="I31" s="77">
        <f t="shared" ref="I31:I39" si="8">F31-G31</f>
        <v>0</v>
      </c>
      <c r="IX31" s="83"/>
      <c r="IY31" s="82"/>
    </row>
    <row r="32" spans="1:259" x14ac:dyDescent="0.25">
      <c r="A32" s="1">
        <v>3200</v>
      </c>
      <c r="B32" s="15"/>
      <c r="C32" s="16" t="s">
        <v>35</v>
      </c>
      <c r="D32" s="77">
        <v>6360</v>
      </c>
      <c r="E32" s="77">
        <v>76065.17</v>
      </c>
      <c r="F32" s="77">
        <f t="shared" si="7"/>
        <v>82425.17</v>
      </c>
      <c r="G32" s="77">
        <v>82425.17</v>
      </c>
      <c r="H32" s="77">
        <v>82425.17</v>
      </c>
      <c r="I32" s="77">
        <f t="shared" si="8"/>
        <v>0</v>
      </c>
      <c r="IX32" s="83"/>
      <c r="IY32" s="82"/>
    </row>
    <row r="33" spans="1:259" x14ac:dyDescent="0.25">
      <c r="A33" s="1">
        <v>3300</v>
      </c>
      <c r="B33" s="15"/>
      <c r="C33" s="16" t="s">
        <v>36</v>
      </c>
      <c r="D33" s="77">
        <v>307457</v>
      </c>
      <c r="E33" s="77">
        <v>710107.67999999993</v>
      </c>
      <c r="F33" s="77">
        <f t="shared" si="7"/>
        <v>1017564.6799999999</v>
      </c>
      <c r="G33" s="77">
        <v>1017564.68</v>
      </c>
      <c r="H33" s="77">
        <v>1017564.68</v>
      </c>
      <c r="I33" s="77">
        <f t="shared" si="8"/>
        <v>0</v>
      </c>
      <c r="IX33" s="83"/>
      <c r="IY33" s="82"/>
    </row>
    <row r="34" spans="1:259" x14ac:dyDescent="0.25">
      <c r="A34" s="1">
        <v>3400</v>
      </c>
      <c r="B34" s="15"/>
      <c r="C34" s="16" t="s">
        <v>37</v>
      </c>
      <c r="D34" s="77">
        <v>62782</v>
      </c>
      <c r="E34" s="77">
        <v>43594.929999999993</v>
      </c>
      <c r="F34" s="77">
        <f t="shared" si="7"/>
        <v>106376.93</v>
      </c>
      <c r="G34" s="77">
        <v>106376.93</v>
      </c>
      <c r="H34" s="77">
        <v>106376.93</v>
      </c>
      <c r="I34" s="77">
        <f t="shared" si="8"/>
        <v>0</v>
      </c>
      <c r="IX34" s="83"/>
      <c r="IY34" s="82"/>
    </row>
    <row r="35" spans="1:259" x14ac:dyDescent="0.25">
      <c r="A35" s="1">
        <v>3500</v>
      </c>
      <c r="B35" s="15"/>
      <c r="C35" s="16" t="s">
        <v>38</v>
      </c>
      <c r="D35" s="77">
        <v>820430</v>
      </c>
      <c r="E35" s="77">
        <v>-710501.99</v>
      </c>
      <c r="F35" s="77">
        <f t="shared" si="7"/>
        <v>109928.01000000001</v>
      </c>
      <c r="G35" s="77">
        <v>109928.01</v>
      </c>
      <c r="H35" s="77">
        <v>109928.01</v>
      </c>
      <c r="I35" s="77">
        <f t="shared" si="8"/>
        <v>0</v>
      </c>
      <c r="IX35" s="83"/>
      <c r="IY35" s="82"/>
    </row>
    <row r="36" spans="1:259" x14ac:dyDescent="0.25">
      <c r="A36" s="1">
        <v>3600</v>
      </c>
      <c r="B36" s="15"/>
      <c r="C36" s="16" t="s">
        <v>39</v>
      </c>
      <c r="D36" s="77">
        <v>0</v>
      </c>
      <c r="E36" s="77">
        <v>13920</v>
      </c>
      <c r="F36" s="77">
        <f t="shared" si="7"/>
        <v>13920</v>
      </c>
      <c r="G36" s="77">
        <v>13920</v>
      </c>
      <c r="H36" s="77">
        <v>13920</v>
      </c>
      <c r="I36" s="77">
        <f t="shared" si="8"/>
        <v>0</v>
      </c>
      <c r="IX36" s="83"/>
      <c r="IY36" s="82"/>
    </row>
    <row r="37" spans="1:259" x14ac:dyDescent="0.25">
      <c r="A37" s="1">
        <v>3700</v>
      </c>
      <c r="B37" s="15"/>
      <c r="C37" s="16" t="s">
        <v>40</v>
      </c>
      <c r="D37" s="77">
        <v>542425</v>
      </c>
      <c r="E37" s="77">
        <v>40618.050000000047</v>
      </c>
      <c r="F37" s="105">
        <f t="shared" si="7"/>
        <v>583043.05000000005</v>
      </c>
      <c r="G37" s="77">
        <v>583043.05000000005</v>
      </c>
      <c r="H37" s="77">
        <v>583043.05000000005</v>
      </c>
      <c r="I37" s="77">
        <f t="shared" si="8"/>
        <v>0</v>
      </c>
      <c r="IX37" s="83"/>
      <c r="IY37" s="82"/>
    </row>
    <row r="38" spans="1:259" x14ac:dyDescent="0.25">
      <c r="A38" s="1">
        <v>3800</v>
      </c>
      <c r="B38" s="15"/>
      <c r="C38" s="16" t="s">
        <v>41</v>
      </c>
      <c r="D38" s="77">
        <v>17234</v>
      </c>
      <c r="E38" s="77">
        <v>31249.25</v>
      </c>
      <c r="F38" s="105">
        <f t="shared" si="7"/>
        <v>48483.25</v>
      </c>
      <c r="G38" s="77">
        <v>48483.25</v>
      </c>
      <c r="H38" s="77">
        <v>48483.25</v>
      </c>
      <c r="I38" s="77">
        <f t="shared" si="8"/>
        <v>0</v>
      </c>
      <c r="IX38" s="83"/>
      <c r="IY38" s="82"/>
    </row>
    <row r="39" spans="1:259" x14ac:dyDescent="0.25">
      <c r="A39" s="1">
        <v>3900</v>
      </c>
      <c r="B39" s="15"/>
      <c r="C39" s="16" t="s">
        <v>42</v>
      </c>
      <c r="D39" s="77">
        <v>2440</v>
      </c>
      <c r="E39" s="77">
        <v>-1389.69</v>
      </c>
      <c r="F39" s="105">
        <f t="shared" si="7"/>
        <v>1050.31</v>
      </c>
      <c r="G39" s="77">
        <v>1050.31</v>
      </c>
      <c r="H39" s="77">
        <v>1050.31</v>
      </c>
      <c r="I39" s="77">
        <f t="shared" si="8"/>
        <v>0</v>
      </c>
      <c r="IX39" s="83"/>
      <c r="IY39" s="82"/>
    </row>
    <row r="40" spans="1:259" x14ac:dyDescent="0.25">
      <c r="B40" s="206" t="s">
        <v>43</v>
      </c>
      <c r="C40" s="207"/>
      <c r="D40" s="78">
        <f t="shared" ref="D40:I40" si="9">SUM(D41:D49)</f>
        <v>3987725</v>
      </c>
      <c r="E40" s="78">
        <f t="shared" si="9"/>
        <v>6126061.0800000001</v>
      </c>
      <c r="F40" s="78">
        <f t="shared" si="9"/>
        <v>10113786.08</v>
      </c>
      <c r="G40" s="78">
        <f t="shared" si="9"/>
        <v>11352635.710000001</v>
      </c>
      <c r="H40" s="78">
        <f t="shared" si="9"/>
        <v>11352635.710000001</v>
      </c>
      <c r="I40" s="78">
        <f t="shared" si="9"/>
        <v>-1238849.6300000008</v>
      </c>
      <c r="IX40" s="83"/>
      <c r="IY40" s="82"/>
    </row>
    <row r="41" spans="1:259" x14ac:dyDescent="0.25">
      <c r="A41" s="1">
        <v>4100</v>
      </c>
      <c r="B41" s="15"/>
      <c r="C41" s="16" t="s">
        <v>44</v>
      </c>
      <c r="D41" s="77">
        <v>0</v>
      </c>
      <c r="E41" s="77">
        <v>0</v>
      </c>
      <c r="F41" s="17">
        <f t="shared" ref="F41:F49" si="10">D41+E41</f>
        <v>0</v>
      </c>
      <c r="G41" s="77">
        <v>0</v>
      </c>
      <c r="H41" s="77">
        <v>0</v>
      </c>
      <c r="I41" s="17">
        <f t="shared" ref="I41:I49" si="11">F41-G41</f>
        <v>0</v>
      </c>
      <c r="IX41" s="83"/>
      <c r="IY41" s="82"/>
    </row>
    <row r="42" spans="1:259" x14ac:dyDescent="0.25">
      <c r="A42" s="1">
        <v>4200</v>
      </c>
      <c r="B42" s="15"/>
      <c r="C42" s="16" t="s">
        <v>45</v>
      </c>
      <c r="D42" s="77">
        <v>0</v>
      </c>
      <c r="E42" s="77">
        <v>0</v>
      </c>
      <c r="F42" s="17">
        <f t="shared" si="10"/>
        <v>0</v>
      </c>
      <c r="G42" s="77">
        <v>0</v>
      </c>
      <c r="H42" s="77">
        <v>0</v>
      </c>
      <c r="I42" s="17">
        <f t="shared" si="11"/>
        <v>0</v>
      </c>
      <c r="IX42" s="83"/>
      <c r="IY42" s="82"/>
    </row>
    <row r="43" spans="1:259" x14ac:dyDescent="0.25">
      <c r="A43" s="1">
        <v>4300</v>
      </c>
      <c r="B43" s="15"/>
      <c r="C43" s="16" t="s">
        <v>46</v>
      </c>
      <c r="D43" s="77">
        <v>0</v>
      </c>
      <c r="E43" s="77">
        <v>0</v>
      </c>
      <c r="F43" s="17">
        <f t="shared" si="10"/>
        <v>0</v>
      </c>
      <c r="G43" s="77">
        <v>0</v>
      </c>
      <c r="H43" s="77">
        <v>0</v>
      </c>
      <c r="I43" s="17">
        <f t="shared" si="11"/>
        <v>0</v>
      </c>
      <c r="IX43" s="83"/>
      <c r="IY43" s="82"/>
    </row>
    <row r="44" spans="1:259" x14ac:dyDescent="0.25">
      <c r="A44" s="1">
        <v>4400</v>
      </c>
      <c r="B44" s="15"/>
      <c r="C44" s="16" t="s">
        <v>47</v>
      </c>
      <c r="D44" s="77">
        <v>3987725</v>
      </c>
      <c r="E44" s="77">
        <v>6126061.0800000001</v>
      </c>
      <c r="F44" s="77">
        <f t="shared" si="10"/>
        <v>10113786.08</v>
      </c>
      <c r="G44" s="77">
        <v>11352635.710000001</v>
      </c>
      <c r="H44" s="77">
        <v>11352635.710000001</v>
      </c>
      <c r="I44" s="77">
        <f t="shared" si="11"/>
        <v>-1238849.6300000008</v>
      </c>
      <c r="IX44" s="83"/>
      <c r="IY44" s="82"/>
    </row>
    <row r="45" spans="1:259" x14ac:dyDescent="0.25">
      <c r="A45" s="1">
        <v>4500</v>
      </c>
      <c r="B45" s="15"/>
      <c r="C45" s="16" t="s">
        <v>48</v>
      </c>
      <c r="D45" s="77">
        <v>0</v>
      </c>
      <c r="E45" s="77">
        <v>0</v>
      </c>
      <c r="F45" s="17">
        <f t="shared" si="10"/>
        <v>0</v>
      </c>
      <c r="G45" s="77">
        <v>0</v>
      </c>
      <c r="H45" s="77">
        <v>0</v>
      </c>
      <c r="I45" s="17">
        <f t="shared" si="11"/>
        <v>0</v>
      </c>
      <c r="IX45" s="83"/>
    </row>
    <row r="46" spans="1:259" x14ac:dyDescent="0.25">
      <c r="A46" s="1">
        <v>4600</v>
      </c>
      <c r="B46" s="15"/>
      <c r="C46" s="16" t="s">
        <v>49</v>
      </c>
      <c r="D46" s="77">
        <v>0</v>
      </c>
      <c r="E46" s="77">
        <v>0</v>
      </c>
      <c r="F46" s="17">
        <f t="shared" si="10"/>
        <v>0</v>
      </c>
      <c r="G46" s="77">
        <v>0</v>
      </c>
      <c r="H46" s="77">
        <v>0</v>
      </c>
      <c r="I46" s="77">
        <f t="shared" si="11"/>
        <v>0</v>
      </c>
      <c r="IX46" s="83"/>
    </row>
    <row r="47" spans="1:259" x14ac:dyDescent="0.25">
      <c r="A47" s="1">
        <v>4700</v>
      </c>
      <c r="B47" s="15"/>
      <c r="C47" s="16" t="s">
        <v>50</v>
      </c>
      <c r="D47" s="77">
        <v>0</v>
      </c>
      <c r="E47" s="77">
        <v>0</v>
      </c>
      <c r="F47" s="17">
        <f t="shared" si="10"/>
        <v>0</v>
      </c>
      <c r="G47" s="77">
        <v>0</v>
      </c>
      <c r="H47" s="77">
        <v>0</v>
      </c>
      <c r="I47" s="17">
        <f t="shared" si="11"/>
        <v>0</v>
      </c>
      <c r="IX47" s="83"/>
    </row>
    <row r="48" spans="1:259" x14ac:dyDescent="0.25">
      <c r="A48" s="1">
        <v>4800</v>
      </c>
      <c r="B48" s="15"/>
      <c r="C48" s="16" t="s">
        <v>51</v>
      </c>
      <c r="D48" s="77">
        <v>0</v>
      </c>
      <c r="E48" s="77">
        <v>0</v>
      </c>
      <c r="F48" s="77">
        <f t="shared" si="10"/>
        <v>0</v>
      </c>
      <c r="G48" s="77">
        <v>0</v>
      </c>
      <c r="H48" s="77">
        <v>0</v>
      </c>
      <c r="I48" s="77">
        <f t="shared" si="11"/>
        <v>0</v>
      </c>
      <c r="IX48" s="83"/>
    </row>
    <row r="49" spans="1:258" x14ac:dyDescent="0.25">
      <c r="A49" s="1">
        <v>4900</v>
      </c>
      <c r="B49" s="15"/>
      <c r="C49" s="16" t="s">
        <v>52</v>
      </c>
      <c r="D49" s="77">
        <v>0</v>
      </c>
      <c r="E49" s="77">
        <v>0</v>
      </c>
      <c r="F49" s="17">
        <f t="shared" si="10"/>
        <v>0</v>
      </c>
      <c r="G49" s="77">
        <v>0</v>
      </c>
      <c r="H49" s="77">
        <v>0</v>
      </c>
      <c r="I49" s="17">
        <f t="shared" si="11"/>
        <v>0</v>
      </c>
      <c r="IX49" s="83"/>
    </row>
    <row r="50" spans="1:258" x14ac:dyDescent="0.25">
      <c r="B50" s="206" t="s">
        <v>53</v>
      </c>
      <c r="C50" s="207"/>
      <c r="D50" s="103">
        <f t="shared" ref="D50:I50" si="12">SUM(D51:D59)</f>
        <v>0</v>
      </c>
      <c r="E50" s="78">
        <f t="shared" si="12"/>
        <v>-385103.59</v>
      </c>
      <c r="F50" s="78">
        <f t="shared" si="12"/>
        <v>-385103.59</v>
      </c>
      <c r="G50" s="78">
        <f t="shared" si="12"/>
        <v>34551.410000000003</v>
      </c>
      <c r="H50" s="78">
        <f t="shared" si="12"/>
        <v>34551.410000000003</v>
      </c>
      <c r="I50" s="78">
        <f t="shared" si="12"/>
        <v>-419655</v>
      </c>
      <c r="IX50" s="83"/>
    </row>
    <row r="51" spans="1:258" x14ac:dyDescent="0.25">
      <c r="A51" s="1">
        <v>5100</v>
      </c>
      <c r="B51" s="15"/>
      <c r="C51" s="16" t="s">
        <v>54</v>
      </c>
      <c r="D51" s="77">
        <v>0</v>
      </c>
      <c r="E51" s="77">
        <v>22251.93</v>
      </c>
      <c r="F51" s="77">
        <f t="shared" ref="F51:F59" si="13">D51+E51</f>
        <v>22251.93</v>
      </c>
      <c r="G51" s="77">
        <v>22251.93</v>
      </c>
      <c r="H51" s="77">
        <v>22251.93</v>
      </c>
      <c r="I51" s="77">
        <f t="shared" ref="I51:I59" si="14">F51-G51</f>
        <v>0</v>
      </c>
      <c r="IX51" s="83"/>
    </row>
    <row r="52" spans="1:258" x14ac:dyDescent="0.25">
      <c r="A52" s="1">
        <v>5200</v>
      </c>
      <c r="B52" s="15"/>
      <c r="C52" s="16" t="s">
        <v>55</v>
      </c>
      <c r="D52" s="77">
        <v>0</v>
      </c>
      <c r="E52" s="77">
        <v>-409155</v>
      </c>
      <c r="F52" s="77">
        <f t="shared" si="13"/>
        <v>-409155</v>
      </c>
      <c r="G52" s="77">
        <v>0</v>
      </c>
      <c r="H52" s="77">
        <v>0</v>
      </c>
      <c r="I52" s="77">
        <f t="shared" si="14"/>
        <v>-409155</v>
      </c>
      <c r="IX52" s="83"/>
    </row>
    <row r="53" spans="1:258" x14ac:dyDescent="0.25">
      <c r="A53" s="1">
        <v>5300</v>
      </c>
      <c r="B53" s="15"/>
      <c r="C53" s="16" t="s">
        <v>56</v>
      </c>
      <c r="D53" s="77">
        <v>0</v>
      </c>
      <c r="E53" s="77">
        <v>0</v>
      </c>
      <c r="F53" s="77">
        <f t="shared" si="13"/>
        <v>0</v>
      </c>
      <c r="G53" s="77">
        <v>0</v>
      </c>
      <c r="H53" s="77">
        <v>0</v>
      </c>
      <c r="I53" s="77">
        <f t="shared" si="14"/>
        <v>0</v>
      </c>
      <c r="IX53" s="83"/>
    </row>
    <row r="54" spans="1:258" x14ac:dyDescent="0.25">
      <c r="A54" s="1">
        <v>5400</v>
      </c>
      <c r="B54" s="15"/>
      <c r="C54" s="16" t="s">
        <v>57</v>
      </c>
      <c r="D54" s="77">
        <v>0</v>
      </c>
      <c r="E54" s="77">
        <v>0</v>
      </c>
      <c r="F54" s="77">
        <f t="shared" si="13"/>
        <v>0</v>
      </c>
      <c r="G54" s="77">
        <v>0</v>
      </c>
      <c r="H54" s="77">
        <v>0</v>
      </c>
      <c r="I54" s="77">
        <f t="shared" si="14"/>
        <v>0</v>
      </c>
      <c r="IX54" s="83"/>
    </row>
    <row r="55" spans="1:258" x14ac:dyDescent="0.25">
      <c r="A55" s="1">
        <v>5500</v>
      </c>
      <c r="B55" s="15"/>
      <c r="C55" s="16" t="s">
        <v>58</v>
      </c>
      <c r="D55" s="77">
        <v>0</v>
      </c>
      <c r="E55" s="77">
        <v>0</v>
      </c>
      <c r="F55" s="77">
        <f t="shared" si="13"/>
        <v>0</v>
      </c>
      <c r="G55" s="77">
        <v>0</v>
      </c>
      <c r="H55" s="77">
        <v>0</v>
      </c>
      <c r="I55" s="77">
        <f t="shared" si="14"/>
        <v>0</v>
      </c>
      <c r="IX55" s="83"/>
    </row>
    <row r="56" spans="1:258" x14ac:dyDescent="0.25">
      <c r="A56" s="1">
        <v>5600</v>
      </c>
      <c r="B56" s="15"/>
      <c r="C56" s="16" t="s">
        <v>59</v>
      </c>
      <c r="D56" s="77">
        <v>0</v>
      </c>
      <c r="E56" s="77">
        <v>1799.48</v>
      </c>
      <c r="F56" s="77">
        <f t="shared" si="13"/>
        <v>1799.48</v>
      </c>
      <c r="G56" s="77">
        <v>12299.48</v>
      </c>
      <c r="H56" s="77">
        <v>12299.48</v>
      </c>
      <c r="I56" s="77">
        <f t="shared" si="14"/>
        <v>-10500</v>
      </c>
      <c r="IX56" s="83"/>
    </row>
    <row r="57" spans="1:258" x14ac:dyDescent="0.25">
      <c r="A57" s="1">
        <v>5700</v>
      </c>
      <c r="B57" s="15"/>
      <c r="C57" s="16" t="s">
        <v>60</v>
      </c>
      <c r="D57" s="77">
        <v>0</v>
      </c>
      <c r="E57" s="77">
        <v>0</v>
      </c>
      <c r="F57" s="77">
        <f t="shared" si="13"/>
        <v>0</v>
      </c>
      <c r="G57" s="77">
        <v>0</v>
      </c>
      <c r="H57" s="77">
        <v>0</v>
      </c>
      <c r="I57" s="77">
        <f t="shared" si="14"/>
        <v>0</v>
      </c>
      <c r="IX57" s="83"/>
    </row>
    <row r="58" spans="1:258" x14ac:dyDescent="0.25">
      <c r="A58" s="1">
        <v>5800</v>
      </c>
      <c r="B58" s="15"/>
      <c r="C58" s="16" t="s">
        <v>61</v>
      </c>
      <c r="D58" s="77">
        <v>0</v>
      </c>
      <c r="E58" s="77">
        <v>0</v>
      </c>
      <c r="F58" s="77">
        <f t="shared" si="13"/>
        <v>0</v>
      </c>
      <c r="G58" s="77">
        <v>0</v>
      </c>
      <c r="H58" s="77">
        <v>0</v>
      </c>
      <c r="I58" s="77">
        <f t="shared" si="14"/>
        <v>0</v>
      </c>
      <c r="IX58" s="83"/>
    </row>
    <row r="59" spans="1:258" x14ac:dyDescent="0.25">
      <c r="A59" s="1">
        <v>5900</v>
      </c>
      <c r="B59" s="15"/>
      <c r="C59" s="16" t="s">
        <v>62</v>
      </c>
      <c r="D59" s="77">
        <v>0</v>
      </c>
      <c r="E59" s="77">
        <v>0</v>
      </c>
      <c r="F59" s="77">
        <f t="shared" si="13"/>
        <v>0</v>
      </c>
      <c r="G59" s="77">
        <v>0</v>
      </c>
      <c r="H59" s="77">
        <v>0</v>
      </c>
      <c r="I59" s="77">
        <f t="shared" si="14"/>
        <v>0</v>
      </c>
      <c r="IX59" s="83"/>
    </row>
    <row r="60" spans="1:258" x14ac:dyDescent="0.25">
      <c r="B60" s="206" t="s">
        <v>63</v>
      </c>
      <c r="C60" s="207"/>
      <c r="D60" s="77">
        <f>SUM(D61:D63)</f>
        <v>0</v>
      </c>
      <c r="E60" s="78">
        <f>SUM(E61:E63)</f>
        <v>-738624.8</v>
      </c>
      <c r="F60" s="78">
        <f>SUM(F61:F63)</f>
        <v>-738624.8</v>
      </c>
      <c r="G60" s="77">
        <v>0</v>
      </c>
      <c r="H60" s="78">
        <f>SUM(H61:H63)</f>
        <v>0</v>
      </c>
      <c r="I60" s="78">
        <f>SUM(I61:I63)</f>
        <v>-738624.8</v>
      </c>
      <c r="IX60" s="83"/>
    </row>
    <row r="61" spans="1:258" x14ac:dyDescent="0.25">
      <c r="A61" s="1">
        <v>6100</v>
      </c>
      <c r="B61" s="15"/>
      <c r="C61" s="16" t="s">
        <v>64</v>
      </c>
      <c r="D61" s="77">
        <v>0</v>
      </c>
      <c r="E61" s="77">
        <v>-738624.8</v>
      </c>
      <c r="F61" s="86">
        <f>D61+E61</f>
        <v>-738624.8</v>
      </c>
      <c r="G61" s="77">
        <v>0</v>
      </c>
      <c r="H61" s="77">
        <v>0</v>
      </c>
      <c r="I61" s="77">
        <f>F61-G61</f>
        <v>-738624.8</v>
      </c>
      <c r="IX61" s="83"/>
    </row>
    <row r="62" spans="1:258" x14ac:dyDescent="0.25">
      <c r="A62" s="1">
        <v>6200</v>
      </c>
      <c r="B62" s="15"/>
      <c r="C62" s="16" t="s">
        <v>65</v>
      </c>
      <c r="D62" s="77">
        <v>0</v>
      </c>
      <c r="E62" s="77">
        <v>0</v>
      </c>
      <c r="F62" s="18">
        <f>D62+E62</f>
        <v>0</v>
      </c>
      <c r="G62" s="77">
        <v>0</v>
      </c>
      <c r="H62" s="77">
        <v>0</v>
      </c>
      <c r="I62" s="77">
        <f>F62-G62</f>
        <v>0</v>
      </c>
    </row>
    <row r="63" spans="1:258" x14ac:dyDescent="0.25">
      <c r="A63" s="1">
        <v>6300</v>
      </c>
      <c r="B63" s="15"/>
      <c r="C63" s="16" t="s">
        <v>66</v>
      </c>
      <c r="D63" s="77">
        <v>0</v>
      </c>
      <c r="E63" s="77">
        <v>0</v>
      </c>
      <c r="F63" s="18">
        <f>D63+E63</f>
        <v>0</v>
      </c>
      <c r="G63" s="77">
        <v>0</v>
      </c>
      <c r="H63" s="77">
        <v>0</v>
      </c>
      <c r="I63" s="17">
        <f>F63-G63</f>
        <v>0</v>
      </c>
    </row>
    <row r="64" spans="1:258" x14ac:dyDescent="0.25">
      <c r="B64" s="206" t="s">
        <v>67</v>
      </c>
      <c r="C64" s="207"/>
      <c r="D64" s="14">
        <f t="shared" ref="D64:I64" si="15">SUM(D65:D71)</f>
        <v>0</v>
      </c>
      <c r="E64" s="78">
        <f t="shared" si="15"/>
        <v>0</v>
      </c>
      <c r="F64" s="14">
        <f t="shared" si="15"/>
        <v>0</v>
      </c>
      <c r="G64" s="14">
        <f t="shared" si="15"/>
        <v>0</v>
      </c>
      <c r="H64" s="14">
        <f t="shared" si="15"/>
        <v>0</v>
      </c>
      <c r="I64" s="14">
        <f t="shared" si="15"/>
        <v>0</v>
      </c>
    </row>
    <row r="65" spans="2:9" x14ac:dyDescent="0.25">
      <c r="B65" s="15"/>
      <c r="C65" s="16" t="s">
        <v>68</v>
      </c>
      <c r="D65" s="18"/>
      <c r="E65" s="86"/>
      <c r="F65" s="18">
        <f t="shared" ref="F65:F71" si="16">D65+E65</f>
        <v>0</v>
      </c>
      <c r="G65" s="17"/>
      <c r="H65" s="77">
        <f t="shared" ref="H65:H71" si="17">+G65</f>
        <v>0</v>
      </c>
      <c r="I65" s="17">
        <f t="shared" ref="I65:I71" si="18">F65-G65</f>
        <v>0</v>
      </c>
    </row>
    <row r="66" spans="2:9" x14ac:dyDescent="0.25">
      <c r="B66" s="15"/>
      <c r="C66" s="16" t="s">
        <v>69</v>
      </c>
      <c r="D66" s="18"/>
      <c r="E66" s="86"/>
      <c r="F66" s="18">
        <f t="shared" si="16"/>
        <v>0</v>
      </c>
      <c r="G66" s="17"/>
      <c r="H66" s="77">
        <f t="shared" si="17"/>
        <v>0</v>
      </c>
      <c r="I66" s="17">
        <f t="shared" si="18"/>
        <v>0</v>
      </c>
    </row>
    <row r="67" spans="2:9" x14ac:dyDescent="0.25">
      <c r="B67" s="15"/>
      <c r="C67" s="16" t="s">
        <v>70</v>
      </c>
      <c r="D67" s="18"/>
      <c r="E67" s="86"/>
      <c r="F67" s="18">
        <f t="shared" si="16"/>
        <v>0</v>
      </c>
      <c r="G67" s="17"/>
      <c r="H67" s="77">
        <f t="shared" si="17"/>
        <v>0</v>
      </c>
      <c r="I67" s="17">
        <f t="shared" si="18"/>
        <v>0</v>
      </c>
    </row>
    <row r="68" spans="2:9" x14ac:dyDescent="0.25">
      <c r="B68" s="15"/>
      <c r="C68" s="16" t="s">
        <v>71</v>
      </c>
      <c r="D68" s="18"/>
      <c r="E68" s="86"/>
      <c r="F68" s="18">
        <f t="shared" si="16"/>
        <v>0</v>
      </c>
      <c r="G68" s="17"/>
      <c r="H68" s="77">
        <f t="shared" si="17"/>
        <v>0</v>
      </c>
      <c r="I68" s="17">
        <f t="shared" si="18"/>
        <v>0</v>
      </c>
    </row>
    <row r="69" spans="2:9" x14ac:dyDescent="0.25">
      <c r="B69" s="15"/>
      <c r="C69" s="16" t="s">
        <v>72</v>
      </c>
      <c r="D69" s="18"/>
      <c r="E69" s="86"/>
      <c r="F69" s="18">
        <f t="shared" si="16"/>
        <v>0</v>
      </c>
      <c r="G69" s="17"/>
      <c r="H69" s="77">
        <f t="shared" si="17"/>
        <v>0</v>
      </c>
      <c r="I69" s="17">
        <f t="shared" si="18"/>
        <v>0</v>
      </c>
    </row>
    <row r="70" spans="2:9" x14ac:dyDescent="0.25">
      <c r="B70" s="15"/>
      <c r="C70" s="16" t="s">
        <v>73</v>
      </c>
      <c r="D70" s="18"/>
      <c r="E70" s="86"/>
      <c r="F70" s="18">
        <f t="shared" si="16"/>
        <v>0</v>
      </c>
      <c r="G70" s="17"/>
      <c r="H70" s="77">
        <f t="shared" si="17"/>
        <v>0</v>
      </c>
      <c r="I70" s="17">
        <f t="shared" si="18"/>
        <v>0</v>
      </c>
    </row>
    <row r="71" spans="2:9" x14ac:dyDescent="0.25">
      <c r="B71" s="15"/>
      <c r="C71" s="16" t="s">
        <v>74</v>
      </c>
      <c r="D71" s="18"/>
      <c r="E71" s="86"/>
      <c r="F71" s="18">
        <f t="shared" si="16"/>
        <v>0</v>
      </c>
      <c r="G71" s="17"/>
      <c r="H71" s="77">
        <f t="shared" si="17"/>
        <v>0</v>
      </c>
      <c r="I71" s="17">
        <f t="shared" si="18"/>
        <v>0</v>
      </c>
    </row>
    <row r="72" spans="2:9" x14ac:dyDescent="0.25">
      <c r="B72" s="206" t="s">
        <v>75</v>
      </c>
      <c r="C72" s="207"/>
      <c r="D72" s="14">
        <f t="shared" ref="D72:I72" si="19">SUM(D73:D75)</f>
        <v>0</v>
      </c>
      <c r="E72" s="78">
        <f t="shared" si="19"/>
        <v>0</v>
      </c>
      <c r="F72" s="14">
        <f t="shared" si="19"/>
        <v>0</v>
      </c>
      <c r="G72" s="14">
        <f t="shared" si="19"/>
        <v>0</v>
      </c>
      <c r="H72" s="14">
        <f t="shared" si="19"/>
        <v>0</v>
      </c>
      <c r="I72" s="14">
        <f t="shared" si="19"/>
        <v>0</v>
      </c>
    </row>
    <row r="73" spans="2:9" x14ac:dyDescent="0.25">
      <c r="B73" s="15"/>
      <c r="C73" s="16" t="s">
        <v>76</v>
      </c>
      <c r="D73" s="18"/>
      <c r="E73" s="86"/>
      <c r="F73" s="18">
        <f>D73+E73</f>
        <v>0</v>
      </c>
      <c r="G73" s="17"/>
      <c r="H73" s="17"/>
      <c r="I73" s="17">
        <f>F73-G73</f>
        <v>0</v>
      </c>
    </row>
    <row r="74" spans="2:9" x14ac:dyDescent="0.25">
      <c r="B74" s="15"/>
      <c r="C74" s="16" t="s">
        <v>77</v>
      </c>
      <c r="D74" s="18"/>
      <c r="E74" s="86"/>
      <c r="F74" s="18">
        <f>D74+E74</f>
        <v>0</v>
      </c>
      <c r="G74" s="17"/>
      <c r="H74" s="17"/>
      <c r="I74" s="17">
        <f>F74-G74</f>
        <v>0</v>
      </c>
    </row>
    <row r="75" spans="2:9" x14ac:dyDescent="0.25">
      <c r="B75" s="15"/>
      <c r="C75" s="16" t="s">
        <v>78</v>
      </c>
      <c r="D75" s="18"/>
      <c r="E75" s="86"/>
      <c r="F75" s="18">
        <f>D75+E75</f>
        <v>0</v>
      </c>
      <c r="G75" s="17"/>
      <c r="H75" s="17"/>
      <c r="I75" s="17">
        <f>F75-G75</f>
        <v>0</v>
      </c>
    </row>
    <row r="76" spans="2:9" x14ac:dyDescent="0.25">
      <c r="B76" s="206" t="s">
        <v>79</v>
      </c>
      <c r="C76" s="207"/>
      <c r="D76" s="14">
        <f t="shared" ref="D76:I76" si="20">SUM(D77:D83)</f>
        <v>0</v>
      </c>
      <c r="E76" s="78">
        <f t="shared" si="20"/>
        <v>0</v>
      </c>
      <c r="F76" s="14">
        <f t="shared" si="20"/>
        <v>0</v>
      </c>
      <c r="G76" s="14">
        <f t="shared" si="20"/>
        <v>0</v>
      </c>
      <c r="H76" s="14">
        <f t="shared" si="20"/>
        <v>0</v>
      </c>
      <c r="I76" s="14">
        <f t="shared" si="20"/>
        <v>0</v>
      </c>
    </row>
    <row r="77" spans="2:9" x14ac:dyDescent="0.25">
      <c r="B77" s="15"/>
      <c r="C77" s="16" t="s">
        <v>80</v>
      </c>
      <c r="D77" s="18"/>
      <c r="E77" s="86"/>
      <c r="F77" s="18">
        <f t="shared" ref="F77:F83" si="21">D77+E77</f>
        <v>0</v>
      </c>
      <c r="G77" s="17"/>
      <c r="H77" s="17"/>
      <c r="I77" s="17">
        <f t="shared" ref="I77:I83" si="22">F77-G77</f>
        <v>0</v>
      </c>
    </row>
    <row r="78" spans="2:9" x14ac:dyDescent="0.25">
      <c r="B78" s="15"/>
      <c r="C78" s="16" t="s">
        <v>81</v>
      </c>
      <c r="D78" s="18"/>
      <c r="E78" s="86"/>
      <c r="F78" s="18">
        <f t="shared" si="21"/>
        <v>0</v>
      </c>
      <c r="G78" s="17"/>
      <c r="H78" s="17"/>
      <c r="I78" s="17">
        <f t="shared" si="22"/>
        <v>0</v>
      </c>
    </row>
    <row r="79" spans="2:9" x14ac:dyDescent="0.25">
      <c r="B79" s="15"/>
      <c r="C79" s="16" t="s">
        <v>82</v>
      </c>
      <c r="D79" s="18"/>
      <c r="E79" s="86"/>
      <c r="F79" s="18">
        <f t="shared" si="21"/>
        <v>0</v>
      </c>
      <c r="G79" s="17"/>
      <c r="H79" s="17"/>
      <c r="I79" s="17">
        <f t="shared" si="22"/>
        <v>0</v>
      </c>
    </row>
    <row r="80" spans="2:9" x14ac:dyDescent="0.25">
      <c r="B80" s="15"/>
      <c r="C80" s="16" t="s">
        <v>83</v>
      </c>
      <c r="D80" s="18"/>
      <c r="E80" s="86"/>
      <c r="F80" s="18">
        <f t="shared" si="21"/>
        <v>0</v>
      </c>
      <c r="G80" s="17"/>
      <c r="H80" s="17"/>
      <c r="I80" s="17">
        <f t="shared" si="22"/>
        <v>0</v>
      </c>
    </row>
    <row r="81" spans="2:9" x14ac:dyDescent="0.25">
      <c r="B81" s="15"/>
      <c r="C81" s="16" t="s">
        <v>84</v>
      </c>
      <c r="D81" s="18"/>
      <c r="E81" s="86"/>
      <c r="F81" s="18">
        <f t="shared" si="21"/>
        <v>0</v>
      </c>
      <c r="G81" s="17"/>
      <c r="H81" s="17"/>
      <c r="I81" s="17">
        <f t="shared" si="22"/>
        <v>0</v>
      </c>
    </row>
    <row r="82" spans="2:9" x14ac:dyDescent="0.25">
      <c r="B82" s="15"/>
      <c r="C82" s="16" t="s">
        <v>85</v>
      </c>
      <c r="D82" s="18"/>
      <c r="E82" s="86"/>
      <c r="F82" s="18">
        <f t="shared" si="21"/>
        <v>0</v>
      </c>
      <c r="G82" s="17"/>
      <c r="H82" s="17"/>
      <c r="I82" s="17">
        <f t="shared" si="22"/>
        <v>0</v>
      </c>
    </row>
    <row r="83" spans="2:9" x14ac:dyDescent="0.25">
      <c r="B83" s="15"/>
      <c r="C83" s="16" t="s">
        <v>86</v>
      </c>
      <c r="D83" s="20"/>
      <c r="E83" s="79"/>
      <c r="F83" s="20">
        <f t="shared" si="21"/>
        <v>0</v>
      </c>
      <c r="G83" s="19"/>
      <c r="H83" s="19"/>
      <c r="I83" s="19">
        <f t="shared" si="22"/>
        <v>0</v>
      </c>
    </row>
    <row r="84" spans="2:9" ht="24.75" customHeight="1" x14ac:dyDescent="0.25">
      <c r="B84" s="21"/>
      <c r="C84" s="22" t="s">
        <v>13</v>
      </c>
      <c r="D84" s="79">
        <f t="shared" ref="D84:I84" si="23">D12+D20+D30+D40+D50+D60+D64+D72+D76</f>
        <v>13645887</v>
      </c>
      <c r="E84" s="79">
        <f t="shared" si="23"/>
        <v>6266131.4199999999</v>
      </c>
      <c r="F84" s="79">
        <f t="shared" si="23"/>
        <v>19912018.419999998</v>
      </c>
      <c r="G84" s="79">
        <f t="shared" si="23"/>
        <v>22309147.849999998</v>
      </c>
      <c r="H84" s="79">
        <f t="shared" si="23"/>
        <v>22309147.849999998</v>
      </c>
      <c r="I84" s="79">
        <f t="shared" si="23"/>
        <v>-2397129.4300000006</v>
      </c>
    </row>
    <row r="85" spans="2:9" ht="19.5" customHeight="1" x14ac:dyDescent="0.25">
      <c r="D85" s="82"/>
      <c r="E85" s="82"/>
      <c r="H85" s="82"/>
    </row>
    <row r="86" spans="2:9" hidden="1" x14ac:dyDescent="0.25"/>
    <row r="87" spans="2:9" hidden="1" x14ac:dyDescent="0.25"/>
    <row r="88" spans="2:9" hidden="1" x14ac:dyDescent="0.25"/>
    <row r="89" spans="2:9" hidden="1" x14ac:dyDescent="0.25"/>
    <row r="90" spans="2:9" hidden="1" x14ac:dyDescent="0.25"/>
    <row r="91" spans="2:9" hidden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spans="4:9" x14ac:dyDescent="0.25">
      <c r="D65537" s="80"/>
      <c r="E65537" s="82"/>
      <c r="H65537" s="82"/>
      <c r="I65537" s="82"/>
    </row>
    <row r="65538" spans="4:9" x14ac:dyDescent="0.25">
      <c r="D65538" s="83"/>
      <c r="E65538" s="83"/>
    </row>
    <row r="65539" spans="4:9" x14ac:dyDescent="0.25">
      <c r="D65539" s="83"/>
    </row>
    <row r="65540" spans="4:9" x14ac:dyDescent="0.25">
      <c r="D65540" s="82"/>
      <c r="E65540" s="82"/>
    </row>
    <row r="65541" spans="4:9" x14ac:dyDescent="0.25">
      <c r="D65541" s="82"/>
    </row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ageMargins left="0.70866141732283472" right="0.70866141732283472" top="0.78740157480314965" bottom="0.62992125984251968" header="0.27559055118110237" footer="0.31496062992125984"/>
  <pageSetup scale="61" fitToHeight="3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WVR62"/>
  <sheetViews>
    <sheetView workbookViewId="0">
      <selection activeCell="F14" sqref="F14"/>
    </sheetView>
  </sheetViews>
  <sheetFormatPr baseColWidth="10" defaultColWidth="0" defaultRowHeight="14.25" zeroHeight="1" x14ac:dyDescent="0.2"/>
  <cols>
    <col min="1" max="1" width="2.7109375" style="31" customWidth="1"/>
    <col min="2" max="2" width="17.85546875" style="31" customWidth="1"/>
    <col min="3" max="3" width="49.42578125" style="31" customWidth="1"/>
    <col min="4" max="9" width="18" style="31" customWidth="1"/>
    <col min="10" max="10" width="2.7109375" style="31" customWidth="1"/>
    <col min="11" max="256" width="11.42578125" style="31" hidden="1"/>
    <col min="257" max="257" width="2.7109375" style="31" customWidth="1"/>
    <col min="258" max="258" width="17.85546875" style="31" customWidth="1"/>
    <col min="259" max="259" width="49.42578125" style="31" customWidth="1"/>
    <col min="260" max="265" width="18" style="31" customWidth="1"/>
    <col min="266" max="266" width="2.7109375" style="31" customWidth="1"/>
    <col min="267" max="512" width="11.42578125" style="31" hidden="1"/>
    <col min="513" max="513" width="2.7109375" style="31" customWidth="1"/>
    <col min="514" max="514" width="17.85546875" style="31" customWidth="1"/>
    <col min="515" max="515" width="49.42578125" style="31" customWidth="1"/>
    <col min="516" max="521" width="18" style="31" customWidth="1"/>
    <col min="522" max="522" width="2.7109375" style="31" customWidth="1"/>
    <col min="523" max="768" width="11.42578125" style="31" hidden="1"/>
    <col min="769" max="769" width="2.7109375" style="31" customWidth="1"/>
    <col min="770" max="770" width="17.85546875" style="31" customWidth="1"/>
    <col min="771" max="771" width="49.42578125" style="31" customWidth="1"/>
    <col min="772" max="777" width="18" style="31" customWidth="1"/>
    <col min="778" max="778" width="2.7109375" style="31" customWidth="1"/>
    <col min="779" max="1024" width="11.42578125" style="31" hidden="1"/>
    <col min="1025" max="1025" width="2.7109375" style="31" customWidth="1"/>
    <col min="1026" max="1026" width="17.85546875" style="31" customWidth="1"/>
    <col min="1027" max="1027" width="49.42578125" style="31" customWidth="1"/>
    <col min="1028" max="1033" width="18" style="31" customWidth="1"/>
    <col min="1034" max="1034" width="2.7109375" style="31" customWidth="1"/>
    <col min="1035" max="1280" width="11.42578125" style="31" hidden="1"/>
    <col min="1281" max="1281" width="2.7109375" style="31" customWidth="1"/>
    <col min="1282" max="1282" width="17.85546875" style="31" customWidth="1"/>
    <col min="1283" max="1283" width="49.42578125" style="31" customWidth="1"/>
    <col min="1284" max="1289" width="18" style="31" customWidth="1"/>
    <col min="1290" max="1290" width="2.7109375" style="31" customWidth="1"/>
    <col min="1291" max="1536" width="11.42578125" style="31" hidden="1"/>
    <col min="1537" max="1537" width="2.7109375" style="31" customWidth="1"/>
    <col min="1538" max="1538" width="17.85546875" style="31" customWidth="1"/>
    <col min="1539" max="1539" width="49.42578125" style="31" customWidth="1"/>
    <col min="1540" max="1545" width="18" style="31" customWidth="1"/>
    <col min="1546" max="1546" width="2.7109375" style="31" customWidth="1"/>
    <col min="1547" max="1792" width="11.42578125" style="31" hidden="1"/>
    <col min="1793" max="1793" width="2.7109375" style="31" customWidth="1"/>
    <col min="1794" max="1794" width="17.85546875" style="31" customWidth="1"/>
    <col min="1795" max="1795" width="49.42578125" style="31" customWidth="1"/>
    <col min="1796" max="1801" width="18" style="31" customWidth="1"/>
    <col min="1802" max="1802" width="2.7109375" style="31" customWidth="1"/>
    <col min="1803" max="2048" width="11.42578125" style="31" hidden="1"/>
    <col min="2049" max="2049" width="2.7109375" style="31" customWidth="1"/>
    <col min="2050" max="2050" width="17.85546875" style="31" customWidth="1"/>
    <col min="2051" max="2051" width="49.42578125" style="31" customWidth="1"/>
    <col min="2052" max="2057" width="18" style="31" customWidth="1"/>
    <col min="2058" max="2058" width="2.7109375" style="31" customWidth="1"/>
    <col min="2059" max="2304" width="11.42578125" style="31" hidden="1"/>
    <col min="2305" max="2305" width="2.7109375" style="31" customWidth="1"/>
    <col min="2306" max="2306" width="17.85546875" style="31" customWidth="1"/>
    <col min="2307" max="2307" width="49.42578125" style="31" customWidth="1"/>
    <col min="2308" max="2313" width="18" style="31" customWidth="1"/>
    <col min="2314" max="2314" width="2.7109375" style="31" customWidth="1"/>
    <col min="2315" max="2560" width="11.42578125" style="31" hidden="1"/>
    <col min="2561" max="2561" width="2.7109375" style="31" customWidth="1"/>
    <col min="2562" max="2562" width="17.85546875" style="31" customWidth="1"/>
    <col min="2563" max="2563" width="49.42578125" style="31" customWidth="1"/>
    <col min="2564" max="2569" width="18" style="31" customWidth="1"/>
    <col min="2570" max="2570" width="2.7109375" style="31" customWidth="1"/>
    <col min="2571" max="2816" width="11.42578125" style="31" hidden="1"/>
    <col min="2817" max="2817" width="2.7109375" style="31" customWidth="1"/>
    <col min="2818" max="2818" width="17.85546875" style="31" customWidth="1"/>
    <col min="2819" max="2819" width="49.42578125" style="31" customWidth="1"/>
    <col min="2820" max="2825" width="18" style="31" customWidth="1"/>
    <col min="2826" max="2826" width="2.7109375" style="31" customWidth="1"/>
    <col min="2827" max="3072" width="11.42578125" style="31" hidden="1"/>
    <col min="3073" max="3073" width="2.7109375" style="31" customWidth="1"/>
    <col min="3074" max="3074" width="17.85546875" style="31" customWidth="1"/>
    <col min="3075" max="3075" width="49.42578125" style="31" customWidth="1"/>
    <col min="3076" max="3081" width="18" style="31" customWidth="1"/>
    <col min="3082" max="3082" width="2.7109375" style="31" customWidth="1"/>
    <col min="3083" max="3328" width="11.42578125" style="31" hidden="1"/>
    <col min="3329" max="3329" width="2.7109375" style="31" customWidth="1"/>
    <col min="3330" max="3330" width="17.85546875" style="31" customWidth="1"/>
    <col min="3331" max="3331" width="49.42578125" style="31" customWidth="1"/>
    <col min="3332" max="3337" width="18" style="31" customWidth="1"/>
    <col min="3338" max="3338" width="2.7109375" style="31" customWidth="1"/>
    <col min="3339" max="3584" width="11.42578125" style="31" hidden="1"/>
    <col min="3585" max="3585" width="2.7109375" style="31" customWidth="1"/>
    <col min="3586" max="3586" width="17.85546875" style="31" customWidth="1"/>
    <col min="3587" max="3587" width="49.42578125" style="31" customWidth="1"/>
    <col min="3588" max="3593" width="18" style="31" customWidth="1"/>
    <col min="3594" max="3594" width="2.7109375" style="31" customWidth="1"/>
    <col min="3595" max="3840" width="11.42578125" style="31" hidden="1"/>
    <col min="3841" max="3841" width="2.7109375" style="31" customWidth="1"/>
    <col min="3842" max="3842" width="17.85546875" style="31" customWidth="1"/>
    <col min="3843" max="3843" width="49.42578125" style="31" customWidth="1"/>
    <col min="3844" max="3849" width="18" style="31" customWidth="1"/>
    <col min="3850" max="3850" width="2.7109375" style="31" customWidth="1"/>
    <col min="3851" max="4096" width="11.42578125" style="31" hidden="1"/>
    <col min="4097" max="4097" width="2.7109375" style="31" customWidth="1"/>
    <col min="4098" max="4098" width="17.85546875" style="31" customWidth="1"/>
    <col min="4099" max="4099" width="49.42578125" style="31" customWidth="1"/>
    <col min="4100" max="4105" width="18" style="31" customWidth="1"/>
    <col min="4106" max="4106" width="2.7109375" style="31" customWidth="1"/>
    <col min="4107" max="4352" width="11.42578125" style="31" hidden="1"/>
    <col min="4353" max="4353" width="2.7109375" style="31" customWidth="1"/>
    <col min="4354" max="4354" width="17.85546875" style="31" customWidth="1"/>
    <col min="4355" max="4355" width="49.42578125" style="31" customWidth="1"/>
    <col min="4356" max="4361" width="18" style="31" customWidth="1"/>
    <col min="4362" max="4362" width="2.7109375" style="31" customWidth="1"/>
    <col min="4363" max="4608" width="11.42578125" style="31" hidden="1"/>
    <col min="4609" max="4609" width="2.7109375" style="31" customWidth="1"/>
    <col min="4610" max="4610" width="17.85546875" style="31" customWidth="1"/>
    <col min="4611" max="4611" width="49.42578125" style="31" customWidth="1"/>
    <col min="4612" max="4617" width="18" style="31" customWidth="1"/>
    <col min="4618" max="4618" width="2.7109375" style="31" customWidth="1"/>
    <col min="4619" max="4864" width="11.42578125" style="31" hidden="1"/>
    <col min="4865" max="4865" width="2.7109375" style="31" customWidth="1"/>
    <col min="4866" max="4866" width="17.85546875" style="31" customWidth="1"/>
    <col min="4867" max="4867" width="49.42578125" style="31" customWidth="1"/>
    <col min="4868" max="4873" width="18" style="31" customWidth="1"/>
    <col min="4874" max="4874" width="2.7109375" style="31" customWidth="1"/>
    <col min="4875" max="5120" width="11.42578125" style="31" hidden="1"/>
    <col min="5121" max="5121" width="2.7109375" style="31" customWidth="1"/>
    <col min="5122" max="5122" width="17.85546875" style="31" customWidth="1"/>
    <col min="5123" max="5123" width="49.42578125" style="31" customWidth="1"/>
    <col min="5124" max="5129" width="18" style="31" customWidth="1"/>
    <col min="5130" max="5130" width="2.7109375" style="31" customWidth="1"/>
    <col min="5131" max="5376" width="11.42578125" style="31" hidden="1"/>
    <col min="5377" max="5377" width="2.7109375" style="31" customWidth="1"/>
    <col min="5378" max="5378" width="17.85546875" style="31" customWidth="1"/>
    <col min="5379" max="5379" width="49.42578125" style="31" customWidth="1"/>
    <col min="5380" max="5385" width="18" style="31" customWidth="1"/>
    <col min="5386" max="5386" width="2.7109375" style="31" customWidth="1"/>
    <col min="5387" max="5632" width="11.42578125" style="31" hidden="1"/>
    <col min="5633" max="5633" width="2.7109375" style="31" customWidth="1"/>
    <col min="5634" max="5634" width="17.85546875" style="31" customWidth="1"/>
    <col min="5635" max="5635" width="49.42578125" style="31" customWidth="1"/>
    <col min="5636" max="5641" width="18" style="31" customWidth="1"/>
    <col min="5642" max="5642" width="2.7109375" style="31" customWidth="1"/>
    <col min="5643" max="5888" width="11.42578125" style="31" hidden="1"/>
    <col min="5889" max="5889" width="2.7109375" style="31" customWidth="1"/>
    <col min="5890" max="5890" width="17.85546875" style="31" customWidth="1"/>
    <col min="5891" max="5891" width="49.42578125" style="31" customWidth="1"/>
    <col min="5892" max="5897" width="18" style="31" customWidth="1"/>
    <col min="5898" max="5898" width="2.7109375" style="31" customWidth="1"/>
    <col min="5899" max="6144" width="11.42578125" style="31" hidden="1"/>
    <col min="6145" max="6145" width="2.7109375" style="31" customWidth="1"/>
    <col min="6146" max="6146" width="17.85546875" style="31" customWidth="1"/>
    <col min="6147" max="6147" width="49.42578125" style="31" customWidth="1"/>
    <col min="6148" max="6153" width="18" style="31" customWidth="1"/>
    <col min="6154" max="6154" width="2.7109375" style="31" customWidth="1"/>
    <col min="6155" max="6400" width="11.42578125" style="31" hidden="1"/>
    <col min="6401" max="6401" width="2.7109375" style="31" customWidth="1"/>
    <col min="6402" max="6402" width="17.85546875" style="31" customWidth="1"/>
    <col min="6403" max="6403" width="49.42578125" style="31" customWidth="1"/>
    <col min="6404" max="6409" width="18" style="31" customWidth="1"/>
    <col min="6410" max="6410" width="2.7109375" style="31" customWidth="1"/>
    <col min="6411" max="6656" width="11.42578125" style="31" hidden="1"/>
    <col min="6657" max="6657" width="2.7109375" style="31" customWidth="1"/>
    <col min="6658" max="6658" width="17.85546875" style="31" customWidth="1"/>
    <col min="6659" max="6659" width="49.42578125" style="31" customWidth="1"/>
    <col min="6660" max="6665" width="18" style="31" customWidth="1"/>
    <col min="6666" max="6666" width="2.7109375" style="31" customWidth="1"/>
    <col min="6667" max="6912" width="11.42578125" style="31" hidden="1"/>
    <col min="6913" max="6913" width="2.7109375" style="31" customWidth="1"/>
    <col min="6914" max="6914" width="17.85546875" style="31" customWidth="1"/>
    <col min="6915" max="6915" width="49.42578125" style="31" customWidth="1"/>
    <col min="6916" max="6921" width="18" style="31" customWidth="1"/>
    <col min="6922" max="6922" width="2.7109375" style="31" customWidth="1"/>
    <col min="6923" max="7168" width="11.42578125" style="31" hidden="1"/>
    <col min="7169" max="7169" width="2.7109375" style="31" customWidth="1"/>
    <col min="7170" max="7170" width="17.85546875" style="31" customWidth="1"/>
    <col min="7171" max="7171" width="49.42578125" style="31" customWidth="1"/>
    <col min="7172" max="7177" width="18" style="31" customWidth="1"/>
    <col min="7178" max="7178" width="2.7109375" style="31" customWidth="1"/>
    <col min="7179" max="7424" width="11.42578125" style="31" hidden="1"/>
    <col min="7425" max="7425" width="2.7109375" style="31" customWidth="1"/>
    <col min="7426" max="7426" width="17.85546875" style="31" customWidth="1"/>
    <col min="7427" max="7427" width="49.42578125" style="31" customWidth="1"/>
    <col min="7428" max="7433" width="18" style="31" customWidth="1"/>
    <col min="7434" max="7434" width="2.7109375" style="31" customWidth="1"/>
    <col min="7435" max="7680" width="11.42578125" style="31" hidden="1"/>
    <col min="7681" max="7681" width="2.7109375" style="31" customWidth="1"/>
    <col min="7682" max="7682" width="17.85546875" style="31" customWidth="1"/>
    <col min="7683" max="7683" width="49.42578125" style="31" customWidth="1"/>
    <col min="7684" max="7689" width="18" style="31" customWidth="1"/>
    <col min="7690" max="7690" width="2.7109375" style="31" customWidth="1"/>
    <col min="7691" max="7936" width="11.42578125" style="31" hidden="1"/>
    <col min="7937" max="7937" width="2.7109375" style="31" customWidth="1"/>
    <col min="7938" max="7938" width="17.85546875" style="31" customWidth="1"/>
    <col min="7939" max="7939" width="49.42578125" style="31" customWidth="1"/>
    <col min="7940" max="7945" width="18" style="31" customWidth="1"/>
    <col min="7946" max="7946" width="2.7109375" style="31" customWidth="1"/>
    <col min="7947" max="8192" width="11.42578125" style="31" hidden="1"/>
    <col min="8193" max="8193" width="2.7109375" style="31" customWidth="1"/>
    <col min="8194" max="8194" width="17.85546875" style="31" customWidth="1"/>
    <col min="8195" max="8195" width="49.42578125" style="31" customWidth="1"/>
    <col min="8196" max="8201" width="18" style="31" customWidth="1"/>
    <col min="8202" max="8202" width="2.7109375" style="31" customWidth="1"/>
    <col min="8203" max="8448" width="11.42578125" style="31" hidden="1"/>
    <col min="8449" max="8449" width="2.7109375" style="31" customWidth="1"/>
    <col min="8450" max="8450" width="17.85546875" style="31" customWidth="1"/>
    <col min="8451" max="8451" width="49.42578125" style="31" customWidth="1"/>
    <col min="8452" max="8457" width="18" style="31" customWidth="1"/>
    <col min="8458" max="8458" width="2.7109375" style="31" customWidth="1"/>
    <col min="8459" max="8704" width="11.42578125" style="31" hidden="1"/>
    <col min="8705" max="8705" width="2.7109375" style="31" customWidth="1"/>
    <col min="8706" max="8706" width="17.85546875" style="31" customWidth="1"/>
    <col min="8707" max="8707" width="49.42578125" style="31" customWidth="1"/>
    <col min="8708" max="8713" width="18" style="31" customWidth="1"/>
    <col min="8714" max="8714" width="2.7109375" style="31" customWidth="1"/>
    <col min="8715" max="8960" width="11.42578125" style="31" hidden="1"/>
    <col min="8961" max="8961" width="2.7109375" style="31" customWidth="1"/>
    <col min="8962" max="8962" width="17.85546875" style="31" customWidth="1"/>
    <col min="8963" max="8963" width="49.42578125" style="31" customWidth="1"/>
    <col min="8964" max="8969" width="18" style="31" customWidth="1"/>
    <col min="8970" max="8970" width="2.7109375" style="31" customWidth="1"/>
    <col min="8971" max="9216" width="11.42578125" style="31" hidden="1"/>
    <col min="9217" max="9217" width="2.7109375" style="31" customWidth="1"/>
    <col min="9218" max="9218" width="17.85546875" style="31" customWidth="1"/>
    <col min="9219" max="9219" width="49.42578125" style="31" customWidth="1"/>
    <col min="9220" max="9225" width="18" style="31" customWidth="1"/>
    <col min="9226" max="9226" width="2.7109375" style="31" customWidth="1"/>
    <col min="9227" max="9472" width="11.42578125" style="31" hidden="1"/>
    <col min="9473" max="9473" width="2.7109375" style="31" customWidth="1"/>
    <col min="9474" max="9474" width="17.85546875" style="31" customWidth="1"/>
    <col min="9475" max="9475" width="49.42578125" style="31" customWidth="1"/>
    <col min="9476" max="9481" width="18" style="31" customWidth="1"/>
    <col min="9482" max="9482" width="2.7109375" style="31" customWidth="1"/>
    <col min="9483" max="9728" width="11.42578125" style="31" hidden="1"/>
    <col min="9729" max="9729" width="2.7109375" style="31" customWidth="1"/>
    <col min="9730" max="9730" width="17.85546875" style="31" customWidth="1"/>
    <col min="9731" max="9731" width="49.42578125" style="31" customWidth="1"/>
    <col min="9732" max="9737" width="18" style="31" customWidth="1"/>
    <col min="9738" max="9738" width="2.7109375" style="31" customWidth="1"/>
    <col min="9739" max="9984" width="11.42578125" style="31" hidden="1"/>
    <col min="9985" max="9985" width="2.7109375" style="31" customWidth="1"/>
    <col min="9986" max="9986" width="17.85546875" style="31" customWidth="1"/>
    <col min="9987" max="9987" width="49.42578125" style="31" customWidth="1"/>
    <col min="9988" max="9993" width="18" style="31" customWidth="1"/>
    <col min="9994" max="9994" width="2.7109375" style="31" customWidth="1"/>
    <col min="9995" max="10240" width="11.42578125" style="31" hidden="1"/>
    <col min="10241" max="10241" width="2.7109375" style="31" customWidth="1"/>
    <col min="10242" max="10242" width="17.85546875" style="31" customWidth="1"/>
    <col min="10243" max="10243" width="49.42578125" style="31" customWidth="1"/>
    <col min="10244" max="10249" width="18" style="31" customWidth="1"/>
    <col min="10250" max="10250" width="2.7109375" style="31" customWidth="1"/>
    <col min="10251" max="10496" width="11.42578125" style="31" hidden="1"/>
    <col min="10497" max="10497" width="2.7109375" style="31" customWidth="1"/>
    <col min="10498" max="10498" width="17.85546875" style="31" customWidth="1"/>
    <col min="10499" max="10499" width="49.42578125" style="31" customWidth="1"/>
    <col min="10500" max="10505" width="18" style="31" customWidth="1"/>
    <col min="10506" max="10506" width="2.7109375" style="31" customWidth="1"/>
    <col min="10507" max="10752" width="11.42578125" style="31" hidden="1"/>
    <col min="10753" max="10753" width="2.7109375" style="31" customWidth="1"/>
    <col min="10754" max="10754" width="17.85546875" style="31" customWidth="1"/>
    <col min="10755" max="10755" width="49.42578125" style="31" customWidth="1"/>
    <col min="10756" max="10761" width="18" style="31" customWidth="1"/>
    <col min="10762" max="10762" width="2.7109375" style="31" customWidth="1"/>
    <col min="10763" max="11008" width="11.42578125" style="31" hidden="1"/>
    <col min="11009" max="11009" width="2.7109375" style="31" customWidth="1"/>
    <col min="11010" max="11010" width="17.85546875" style="31" customWidth="1"/>
    <col min="11011" max="11011" width="49.42578125" style="31" customWidth="1"/>
    <col min="11012" max="11017" width="18" style="31" customWidth="1"/>
    <col min="11018" max="11018" width="2.7109375" style="31" customWidth="1"/>
    <col min="11019" max="11264" width="11.42578125" style="31" hidden="1"/>
    <col min="11265" max="11265" width="2.7109375" style="31" customWidth="1"/>
    <col min="11266" max="11266" width="17.85546875" style="31" customWidth="1"/>
    <col min="11267" max="11267" width="49.42578125" style="31" customWidth="1"/>
    <col min="11268" max="11273" width="18" style="31" customWidth="1"/>
    <col min="11274" max="11274" width="2.7109375" style="31" customWidth="1"/>
    <col min="11275" max="11520" width="11.42578125" style="31" hidden="1"/>
    <col min="11521" max="11521" width="2.7109375" style="31" customWidth="1"/>
    <col min="11522" max="11522" width="17.85546875" style="31" customWidth="1"/>
    <col min="11523" max="11523" width="49.42578125" style="31" customWidth="1"/>
    <col min="11524" max="11529" width="18" style="31" customWidth="1"/>
    <col min="11530" max="11530" width="2.7109375" style="31" customWidth="1"/>
    <col min="11531" max="11776" width="11.42578125" style="31" hidden="1"/>
    <col min="11777" max="11777" width="2.7109375" style="31" customWidth="1"/>
    <col min="11778" max="11778" width="17.85546875" style="31" customWidth="1"/>
    <col min="11779" max="11779" width="49.42578125" style="31" customWidth="1"/>
    <col min="11780" max="11785" width="18" style="31" customWidth="1"/>
    <col min="11786" max="11786" width="2.7109375" style="31" customWidth="1"/>
    <col min="11787" max="12032" width="11.42578125" style="31" hidden="1"/>
    <col min="12033" max="12033" width="2.7109375" style="31" customWidth="1"/>
    <col min="12034" max="12034" width="17.85546875" style="31" customWidth="1"/>
    <col min="12035" max="12035" width="49.42578125" style="31" customWidth="1"/>
    <col min="12036" max="12041" width="18" style="31" customWidth="1"/>
    <col min="12042" max="12042" width="2.7109375" style="31" customWidth="1"/>
    <col min="12043" max="12288" width="11.42578125" style="31" hidden="1"/>
    <col min="12289" max="12289" width="2.7109375" style="31" customWidth="1"/>
    <col min="12290" max="12290" width="17.85546875" style="31" customWidth="1"/>
    <col min="12291" max="12291" width="49.42578125" style="31" customWidth="1"/>
    <col min="12292" max="12297" width="18" style="31" customWidth="1"/>
    <col min="12298" max="12298" width="2.7109375" style="31" customWidth="1"/>
    <col min="12299" max="12544" width="11.42578125" style="31" hidden="1"/>
    <col min="12545" max="12545" width="2.7109375" style="31" customWidth="1"/>
    <col min="12546" max="12546" width="17.85546875" style="31" customWidth="1"/>
    <col min="12547" max="12547" width="49.42578125" style="31" customWidth="1"/>
    <col min="12548" max="12553" width="18" style="31" customWidth="1"/>
    <col min="12554" max="12554" width="2.7109375" style="31" customWidth="1"/>
    <col min="12555" max="12800" width="11.42578125" style="31" hidden="1"/>
    <col min="12801" max="12801" width="2.7109375" style="31" customWidth="1"/>
    <col min="12802" max="12802" width="17.85546875" style="31" customWidth="1"/>
    <col min="12803" max="12803" width="49.42578125" style="31" customWidth="1"/>
    <col min="12804" max="12809" width="18" style="31" customWidth="1"/>
    <col min="12810" max="12810" width="2.7109375" style="31" customWidth="1"/>
    <col min="12811" max="13056" width="11.42578125" style="31" hidden="1"/>
    <col min="13057" max="13057" width="2.7109375" style="31" customWidth="1"/>
    <col min="13058" max="13058" width="17.85546875" style="31" customWidth="1"/>
    <col min="13059" max="13059" width="49.42578125" style="31" customWidth="1"/>
    <col min="13060" max="13065" width="18" style="31" customWidth="1"/>
    <col min="13066" max="13066" width="2.7109375" style="31" customWidth="1"/>
    <col min="13067" max="13312" width="11.42578125" style="31" hidden="1"/>
    <col min="13313" max="13313" width="2.7109375" style="31" customWidth="1"/>
    <col min="13314" max="13314" width="17.85546875" style="31" customWidth="1"/>
    <col min="13315" max="13315" width="49.42578125" style="31" customWidth="1"/>
    <col min="13316" max="13321" width="18" style="31" customWidth="1"/>
    <col min="13322" max="13322" width="2.7109375" style="31" customWidth="1"/>
    <col min="13323" max="13568" width="11.42578125" style="31" hidden="1"/>
    <col min="13569" max="13569" width="2.7109375" style="31" customWidth="1"/>
    <col min="13570" max="13570" width="17.85546875" style="31" customWidth="1"/>
    <col min="13571" max="13571" width="49.42578125" style="31" customWidth="1"/>
    <col min="13572" max="13577" width="18" style="31" customWidth="1"/>
    <col min="13578" max="13578" width="2.7109375" style="31" customWidth="1"/>
    <col min="13579" max="13824" width="11.42578125" style="31" hidden="1"/>
    <col min="13825" max="13825" width="2.7109375" style="31" customWidth="1"/>
    <col min="13826" max="13826" width="17.85546875" style="31" customWidth="1"/>
    <col min="13827" max="13827" width="49.42578125" style="31" customWidth="1"/>
    <col min="13828" max="13833" width="18" style="31" customWidth="1"/>
    <col min="13834" max="13834" width="2.7109375" style="31" customWidth="1"/>
    <col min="13835" max="14080" width="11.42578125" style="31" hidden="1"/>
    <col min="14081" max="14081" width="2.7109375" style="31" customWidth="1"/>
    <col min="14082" max="14082" width="17.85546875" style="31" customWidth="1"/>
    <col min="14083" max="14083" width="49.42578125" style="31" customWidth="1"/>
    <col min="14084" max="14089" width="18" style="31" customWidth="1"/>
    <col min="14090" max="14090" width="2.7109375" style="31" customWidth="1"/>
    <col min="14091" max="14336" width="11.42578125" style="31" hidden="1"/>
    <col min="14337" max="14337" width="2.7109375" style="31" customWidth="1"/>
    <col min="14338" max="14338" width="17.85546875" style="31" customWidth="1"/>
    <col min="14339" max="14339" width="49.42578125" style="31" customWidth="1"/>
    <col min="14340" max="14345" width="18" style="31" customWidth="1"/>
    <col min="14346" max="14346" width="2.7109375" style="31" customWidth="1"/>
    <col min="14347" max="14592" width="11.42578125" style="31" hidden="1"/>
    <col min="14593" max="14593" width="2.7109375" style="31" customWidth="1"/>
    <col min="14594" max="14594" width="17.85546875" style="31" customWidth="1"/>
    <col min="14595" max="14595" width="49.42578125" style="31" customWidth="1"/>
    <col min="14596" max="14601" width="18" style="31" customWidth="1"/>
    <col min="14602" max="14602" width="2.7109375" style="31" customWidth="1"/>
    <col min="14603" max="14848" width="11.42578125" style="31" hidden="1"/>
    <col min="14849" max="14849" width="2.7109375" style="31" customWidth="1"/>
    <col min="14850" max="14850" width="17.85546875" style="31" customWidth="1"/>
    <col min="14851" max="14851" width="49.42578125" style="31" customWidth="1"/>
    <col min="14852" max="14857" width="18" style="31" customWidth="1"/>
    <col min="14858" max="14858" width="2.7109375" style="31" customWidth="1"/>
    <col min="14859" max="15104" width="11.42578125" style="31" hidden="1"/>
    <col min="15105" max="15105" width="2.7109375" style="31" customWidth="1"/>
    <col min="15106" max="15106" width="17.85546875" style="31" customWidth="1"/>
    <col min="15107" max="15107" width="49.42578125" style="31" customWidth="1"/>
    <col min="15108" max="15113" width="18" style="31" customWidth="1"/>
    <col min="15114" max="15114" width="2.7109375" style="31" customWidth="1"/>
    <col min="15115" max="15360" width="11.42578125" style="31" hidden="1"/>
    <col min="15361" max="15361" width="2.7109375" style="31" customWidth="1"/>
    <col min="15362" max="15362" width="17.85546875" style="31" customWidth="1"/>
    <col min="15363" max="15363" width="49.42578125" style="31" customWidth="1"/>
    <col min="15364" max="15369" width="18" style="31" customWidth="1"/>
    <col min="15370" max="15370" width="2.7109375" style="31" customWidth="1"/>
    <col min="15371" max="15616" width="11.42578125" style="31" hidden="1"/>
    <col min="15617" max="15617" width="2.7109375" style="31" customWidth="1"/>
    <col min="15618" max="15618" width="17.85546875" style="31" customWidth="1"/>
    <col min="15619" max="15619" width="49.42578125" style="31" customWidth="1"/>
    <col min="15620" max="15625" width="18" style="31" customWidth="1"/>
    <col min="15626" max="15626" width="2.7109375" style="31" customWidth="1"/>
    <col min="15627" max="15872" width="11.42578125" style="31" hidden="1"/>
    <col min="15873" max="15873" width="2.7109375" style="31" customWidth="1"/>
    <col min="15874" max="15874" width="17.85546875" style="31" customWidth="1"/>
    <col min="15875" max="15875" width="49.42578125" style="31" customWidth="1"/>
    <col min="15876" max="15881" width="18" style="31" customWidth="1"/>
    <col min="15882" max="15882" width="2.7109375" style="31" customWidth="1"/>
    <col min="15883" max="16128" width="11.42578125" style="31" hidden="1"/>
    <col min="16129" max="16129" width="2.7109375" style="31" customWidth="1"/>
    <col min="16130" max="16130" width="17.85546875" style="31" customWidth="1"/>
    <col min="16131" max="16131" width="49.42578125" style="31" customWidth="1"/>
    <col min="16132" max="16137" width="18" style="31" customWidth="1"/>
    <col min="16138" max="16138" width="2.7109375" style="31" customWidth="1"/>
    <col min="16139" max="16384" width="11.42578125" style="31" hidden="1"/>
  </cols>
  <sheetData>
    <row r="1" spans="2:9" x14ac:dyDescent="0.2"/>
    <row r="2" spans="2:9" ht="15" x14ac:dyDescent="0.2">
      <c r="B2" s="150" t="s">
        <v>155</v>
      </c>
      <c r="C2" s="151"/>
      <c r="D2" s="151"/>
      <c r="E2" s="151"/>
      <c r="F2" s="151"/>
      <c r="G2" s="151"/>
      <c r="H2" s="151"/>
      <c r="I2" s="191"/>
    </row>
    <row r="3" spans="2:9" ht="15" x14ac:dyDescent="0.2">
      <c r="B3" s="152" t="s">
        <v>0</v>
      </c>
      <c r="C3" s="153"/>
      <c r="D3" s="153"/>
      <c r="E3" s="153"/>
      <c r="F3" s="153"/>
      <c r="G3" s="153"/>
      <c r="H3" s="153"/>
      <c r="I3" s="192"/>
    </row>
    <row r="4" spans="2:9" ht="15" x14ac:dyDescent="0.2">
      <c r="B4" s="154" t="s">
        <v>1</v>
      </c>
      <c r="C4" s="155"/>
      <c r="D4" s="155"/>
      <c r="E4" s="155"/>
      <c r="F4" s="155"/>
      <c r="G4" s="155"/>
      <c r="H4" s="155"/>
      <c r="I4" s="193"/>
    </row>
    <row r="5" spans="2:9" ht="15" x14ac:dyDescent="0.2">
      <c r="B5" s="154" t="s">
        <v>92</v>
      </c>
      <c r="C5" s="155"/>
      <c r="D5" s="155"/>
      <c r="E5" s="155"/>
      <c r="F5" s="155"/>
      <c r="G5" s="155"/>
      <c r="H5" s="155"/>
      <c r="I5" s="193"/>
    </row>
    <row r="6" spans="2:9" ht="15" x14ac:dyDescent="0.2">
      <c r="B6" s="156" t="s">
        <v>156</v>
      </c>
      <c r="C6" s="157"/>
      <c r="D6" s="157"/>
      <c r="E6" s="157"/>
      <c r="F6" s="157"/>
      <c r="G6" s="157"/>
      <c r="H6" s="157"/>
      <c r="I6" s="194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x14ac:dyDescent="0.2">
      <c r="B8" s="204" t="s">
        <v>3</v>
      </c>
      <c r="C8" s="212"/>
      <c r="D8" s="201" t="s">
        <v>4</v>
      </c>
      <c r="E8" s="202"/>
      <c r="F8" s="202"/>
      <c r="G8" s="202"/>
      <c r="H8" s="203"/>
      <c r="I8" s="216" t="s">
        <v>5</v>
      </c>
    </row>
    <row r="9" spans="2:9" ht="27.75" customHeight="1" x14ac:dyDescent="0.2">
      <c r="B9" s="213"/>
      <c r="C9" s="214"/>
      <c r="D9" s="117" t="s">
        <v>6</v>
      </c>
      <c r="E9" s="118" t="s">
        <v>7</v>
      </c>
      <c r="F9" s="117" t="s">
        <v>8</v>
      </c>
      <c r="G9" s="117" t="s">
        <v>9</v>
      </c>
      <c r="H9" s="117" t="s">
        <v>10</v>
      </c>
      <c r="I9" s="217"/>
    </row>
    <row r="10" spans="2:9" x14ac:dyDescent="0.2">
      <c r="B10" s="205"/>
      <c r="C10" s="215"/>
      <c r="D10" s="117">
        <v>1</v>
      </c>
      <c r="E10" s="117">
        <v>2</v>
      </c>
      <c r="F10" s="117" t="s">
        <v>11</v>
      </c>
      <c r="G10" s="117">
        <v>4</v>
      </c>
      <c r="H10" s="117">
        <v>5</v>
      </c>
      <c r="I10" s="119" t="s">
        <v>12</v>
      </c>
    </row>
    <row r="11" spans="2:9" x14ac:dyDescent="0.2">
      <c r="B11" s="32"/>
      <c r="C11" s="33"/>
      <c r="D11" s="34"/>
      <c r="E11" s="34"/>
      <c r="F11" s="34"/>
      <c r="G11" s="34"/>
      <c r="H11" s="34"/>
      <c r="I11" s="34"/>
    </row>
    <row r="12" spans="2:9" x14ac:dyDescent="0.2">
      <c r="B12" s="210" t="s">
        <v>93</v>
      </c>
      <c r="C12" s="211"/>
      <c r="D12" s="87">
        <f t="shared" ref="D12:I12" si="0">SUM(D13:D20)</f>
        <v>0</v>
      </c>
      <c r="E12" s="87">
        <f t="shared" si="0"/>
        <v>0</v>
      </c>
      <c r="F12" s="87">
        <f t="shared" si="0"/>
        <v>0</v>
      </c>
      <c r="G12" s="87">
        <f t="shared" si="0"/>
        <v>0</v>
      </c>
      <c r="H12" s="87">
        <f t="shared" si="0"/>
        <v>0</v>
      </c>
      <c r="I12" s="87">
        <f t="shared" si="0"/>
        <v>0</v>
      </c>
    </row>
    <row r="13" spans="2:9" ht="15" customHeight="1" x14ac:dyDescent="0.2">
      <c r="B13" s="208" t="s">
        <v>94</v>
      </c>
      <c r="C13" s="209"/>
      <c r="D13" s="88"/>
      <c r="E13" s="88"/>
      <c r="F13" s="89">
        <f t="shared" ref="F13:F20" si="1">IF(AND(D13&gt;=0,E13&gt;=0),(D13+E13),"-")</f>
        <v>0</v>
      </c>
      <c r="G13" s="88"/>
      <c r="H13" s="88"/>
      <c r="I13" s="89">
        <f t="shared" ref="I13:I20" si="2">IF(AND(F13&gt;=0,G13&gt;=0),(F13-G13),"-")</f>
        <v>0</v>
      </c>
    </row>
    <row r="14" spans="2:9" ht="15" customHeight="1" x14ac:dyDescent="0.2">
      <c r="B14" s="208" t="s">
        <v>95</v>
      </c>
      <c r="C14" s="209"/>
      <c r="D14" s="88"/>
      <c r="E14" s="88"/>
      <c r="F14" s="89">
        <f t="shared" si="1"/>
        <v>0</v>
      </c>
      <c r="G14" s="88"/>
      <c r="H14" s="88"/>
      <c r="I14" s="89">
        <f t="shared" si="2"/>
        <v>0</v>
      </c>
    </row>
    <row r="15" spans="2:9" ht="15" customHeight="1" x14ac:dyDescent="0.2">
      <c r="B15" s="208" t="s">
        <v>96</v>
      </c>
      <c r="C15" s="209"/>
      <c r="D15" s="88"/>
      <c r="E15" s="88"/>
      <c r="F15" s="89">
        <f t="shared" si="1"/>
        <v>0</v>
      </c>
      <c r="G15" s="88"/>
      <c r="H15" s="88"/>
      <c r="I15" s="89">
        <f t="shared" si="2"/>
        <v>0</v>
      </c>
    </row>
    <row r="16" spans="2:9" ht="15" customHeight="1" x14ac:dyDescent="0.2">
      <c r="B16" s="208" t="s">
        <v>97</v>
      </c>
      <c r="C16" s="209"/>
      <c r="D16" s="88"/>
      <c r="E16" s="88"/>
      <c r="F16" s="89">
        <f t="shared" si="1"/>
        <v>0</v>
      </c>
      <c r="G16" s="88"/>
      <c r="H16" s="88"/>
      <c r="I16" s="89">
        <f t="shared" si="2"/>
        <v>0</v>
      </c>
    </row>
    <row r="17" spans="2:9" ht="15" customHeight="1" x14ac:dyDescent="0.2">
      <c r="B17" s="208" t="s">
        <v>98</v>
      </c>
      <c r="C17" s="209"/>
      <c r="D17" s="88"/>
      <c r="E17" s="88"/>
      <c r="F17" s="89">
        <f t="shared" si="1"/>
        <v>0</v>
      </c>
      <c r="G17" s="88"/>
      <c r="H17" s="88"/>
      <c r="I17" s="89">
        <f t="shared" si="2"/>
        <v>0</v>
      </c>
    </row>
    <row r="18" spans="2:9" ht="15" customHeight="1" x14ac:dyDescent="0.2">
      <c r="B18" s="208" t="s">
        <v>99</v>
      </c>
      <c r="C18" s="209"/>
      <c r="D18" s="88"/>
      <c r="E18" s="88"/>
      <c r="F18" s="89">
        <f t="shared" si="1"/>
        <v>0</v>
      </c>
      <c r="G18" s="88"/>
      <c r="H18" s="88"/>
      <c r="I18" s="89">
        <f t="shared" si="2"/>
        <v>0</v>
      </c>
    </row>
    <row r="19" spans="2:9" ht="15" customHeight="1" x14ac:dyDescent="0.2">
      <c r="B19" s="208" t="s">
        <v>100</v>
      </c>
      <c r="C19" s="209"/>
      <c r="D19" s="88"/>
      <c r="E19" s="88"/>
      <c r="F19" s="89">
        <f t="shared" si="1"/>
        <v>0</v>
      </c>
      <c r="G19" s="88"/>
      <c r="H19" s="88"/>
      <c r="I19" s="89">
        <f t="shared" si="2"/>
        <v>0</v>
      </c>
    </row>
    <row r="20" spans="2:9" ht="15" customHeight="1" x14ac:dyDescent="0.2">
      <c r="B20" s="208" t="s">
        <v>101</v>
      </c>
      <c r="C20" s="209"/>
      <c r="D20" s="88">
        <v>0</v>
      </c>
      <c r="E20" s="88"/>
      <c r="F20" s="89">
        <f t="shared" si="1"/>
        <v>0</v>
      </c>
      <c r="G20" s="88"/>
      <c r="H20" s="88"/>
      <c r="I20" s="89">
        <f t="shared" si="2"/>
        <v>0</v>
      </c>
    </row>
    <row r="21" spans="2:9" x14ac:dyDescent="0.2">
      <c r="B21" s="35"/>
      <c r="C21" s="36"/>
      <c r="D21" s="90"/>
      <c r="E21" s="90"/>
      <c r="F21" s="90"/>
      <c r="G21" s="90"/>
      <c r="H21" s="90"/>
      <c r="I21" s="90"/>
    </row>
    <row r="22" spans="2:9" x14ac:dyDescent="0.2">
      <c r="B22" s="210" t="s">
        <v>102</v>
      </c>
      <c r="C22" s="211"/>
      <c r="D22" s="87">
        <f t="shared" ref="D22:I22" si="3">SUM(D23:D29)</f>
        <v>13645887</v>
      </c>
      <c r="E22" s="87">
        <f t="shared" si="3"/>
        <v>6266131.4199999999</v>
      </c>
      <c r="F22" s="87">
        <f t="shared" si="3"/>
        <v>19912018.420000002</v>
      </c>
      <c r="G22" s="87">
        <f t="shared" si="3"/>
        <v>22309147.849999998</v>
      </c>
      <c r="H22" s="87">
        <f t="shared" si="3"/>
        <v>22309147.849999998</v>
      </c>
      <c r="I22" s="87">
        <f t="shared" si="3"/>
        <v>-2397129.429999996</v>
      </c>
    </row>
    <row r="23" spans="2:9" ht="15" customHeight="1" x14ac:dyDescent="0.2">
      <c r="B23" s="208" t="s">
        <v>103</v>
      </c>
      <c r="C23" s="209"/>
      <c r="D23" s="91"/>
      <c r="E23" s="91"/>
      <c r="F23" s="89">
        <f t="shared" ref="F23:F29" si="4">IF(AND(D23&gt;=0,E23&gt;=0),(D23+E23),"-")</f>
        <v>0</v>
      </c>
      <c r="G23" s="91"/>
      <c r="H23" s="91"/>
      <c r="I23" s="89">
        <f t="shared" ref="I23:I29" si="5">IF(AND(F23&gt;=0,G23&gt;=0),(F23-G23),"-")</f>
        <v>0</v>
      </c>
    </row>
    <row r="24" spans="2:9" ht="15" customHeight="1" x14ac:dyDescent="0.2">
      <c r="B24" s="208" t="s">
        <v>104</v>
      </c>
      <c r="C24" s="209"/>
      <c r="D24" s="91"/>
      <c r="E24" s="91"/>
      <c r="F24" s="89">
        <f t="shared" si="4"/>
        <v>0</v>
      </c>
      <c r="G24" s="91"/>
      <c r="H24" s="91"/>
      <c r="I24" s="89">
        <f t="shared" si="5"/>
        <v>0</v>
      </c>
    </row>
    <row r="25" spans="2:9" ht="15" customHeight="1" x14ac:dyDescent="0.2">
      <c r="B25" s="208" t="s">
        <v>105</v>
      </c>
      <c r="C25" s="209"/>
      <c r="D25" s="91"/>
      <c r="E25" s="91"/>
      <c r="F25" s="89">
        <f t="shared" si="4"/>
        <v>0</v>
      </c>
      <c r="G25" s="91"/>
      <c r="H25" s="91"/>
      <c r="I25" s="89">
        <f t="shared" si="5"/>
        <v>0</v>
      </c>
    </row>
    <row r="26" spans="2:9" ht="15" customHeight="1" x14ac:dyDescent="0.2">
      <c r="B26" s="208" t="s">
        <v>106</v>
      </c>
      <c r="C26" s="209"/>
      <c r="D26" s="91">
        <f>+'Clasificacion Administrativa'!D16-D20</f>
        <v>13645887</v>
      </c>
      <c r="E26" s="91">
        <f>+'Clasificacion Administrativa'!E16</f>
        <v>6266131.4199999999</v>
      </c>
      <c r="F26" s="89">
        <f>IF(AND(D26&gt;=0,E26&gt;=0),(D26+E26),(D26+E26))</f>
        <v>19912018.420000002</v>
      </c>
      <c r="G26" s="91">
        <f>+'Clasificacion Administrativa'!G16</f>
        <v>22309147.849999998</v>
      </c>
      <c r="H26" s="91">
        <f>+'Clasificacion Administrativa'!H16</f>
        <v>22309147.849999998</v>
      </c>
      <c r="I26" s="89">
        <f>IF(AND(F26&gt;=0,G26&gt;=0),(F26-G26),"-")</f>
        <v>-2397129.429999996</v>
      </c>
    </row>
    <row r="27" spans="2:9" ht="15" customHeight="1" x14ac:dyDescent="0.2">
      <c r="B27" s="208" t="s">
        <v>107</v>
      </c>
      <c r="C27" s="209"/>
      <c r="D27" s="91"/>
      <c r="E27" s="91"/>
      <c r="F27" s="89"/>
      <c r="G27" s="91"/>
      <c r="H27" s="91"/>
      <c r="I27" s="89"/>
    </row>
    <row r="28" spans="2:9" ht="15" customHeight="1" x14ac:dyDescent="0.2">
      <c r="B28" s="208" t="s">
        <v>108</v>
      </c>
      <c r="C28" s="209"/>
      <c r="D28" s="91"/>
      <c r="E28" s="91"/>
      <c r="F28" s="89">
        <f t="shared" si="4"/>
        <v>0</v>
      </c>
      <c r="G28" s="91"/>
      <c r="H28" s="91"/>
      <c r="I28" s="89">
        <f t="shared" si="5"/>
        <v>0</v>
      </c>
    </row>
    <row r="29" spans="2:9" ht="15" customHeight="1" x14ac:dyDescent="0.2">
      <c r="B29" s="208" t="s">
        <v>109</v>
      </c>
      <c r="C29" s="209"/>
      <c r="D29" s="91"/>
      <c r="E29" s="91"/>
      <c r="F29" s="89">
        <f t="shared" si="4"/>
        <v>0</v>
      </c>
      <c r="G29" s="91"/>
      <c r="H29" s="91"/>
      <c r="I29" s="89">
        <f t="shared" si="5"/>
        <v>0</v>
      </c>
    </row>
    <row r="30" spans="2:9" x14ac:dyDescent="0.2">
      <c r="B30" s="35"/>
      <c r="C30" s="36"/>
      <c r="D30" s="92"/>
      <c r="E30" s="92"/>
      <c r="F30" s="90"/>
      <c r="G30" s="92"/>
      <c r="H30" s="92"/>
      <c r="I30" s="92"/>
    </row>
    <row r="31" spans="2:9" x14ac:dyDescent="0.2">
      <c r="B31" s="210" t="s">
        <v>110</v>
      </c>
      <c r="C31" s="211"/>
      <c r="D31" s="93">
        <f t="shared" ref="D31:I31" si="6">SUM(D32:D40)</f>
        <v>0</v>
      </c>
      <c r="E31" s="93">
        <f t="shared" si="6"/>
        <v>0</v>
      </c>
      <c r="F31" s="93">
        <f t="shared" si="6"/>
        <v>0</v>
      </c>
      <c r="G31" s="93">
        <f t="shared" si="6"/>
        <v>0</v>
      </c>
      <c r="H31" s="93">
        <f t="shared" si="6"/>
        <v>0</v>
      </c>
      <c r="I31" s="93">
        <f t="shared" si="6"/>
        <v>0</v>
      </c>
    </row>
    <row r="32" spans="2:9" ht="15" customHeight="1" x14ac:dyDescent="0.2">
      <c r="B32" s="208" t="s">
        <v>111</v>
      </c>
      <c r="C32" s="209"/>
      <c r="D32" s="91"/>
      <c r="E32" s="91"/>
      <c r="F32" s="89">
        <f t="shared" ref="F32:F40" si="7">IF(AND(D32&gt;=0,E32&gt;=0),(D32+E32),"-")</f>
        <v>0</v>
      </c>
      <c r="G32" s="91"/>
      <c r="H32" s="91"/>
      <c r="I32" s="89">
        <f t="shared" ref="I32:I40" si="8">IF(AND(F32&gt;=0,G32&gt;=0),(F32-G32),"-")</f>
        <v>0</v>
      </c>
    </row>
    <row r="33" spans="2:9" ht="15" customHeight="1" x14ac:dyDescent="0.2">
      <c r="B33" s="208" t="s">
        <v>112</v>
      </c>
      <c r="C33" s="209"/>
      <c r="D33" s="91"/>
      <c r="E33" s="91"/>
      <c r="F33" s="89">
        <f t="shared" si="7"/>
        <v>0</v>
      </c>
      <c r="G33" s="91"/>
      <c r="H33" s="91"/>
      <c r="I33" s="89">
        <f t="shared" si="8"/>
        <v>0</v>
      </c>
    </row>
    <row r="34" spans="2:9" ht="15" customHeight="1" x14ac:dyDescent="0.2">
      <c r="B34" s="208" t="s">
        <v>113</v>
      </c>
      <c r="C34" s="209"/>
      <c r="D34" s="91"/>
      <c r="E34" s="91"/>
      <c r="F34" s="89">
        <f t="shared" si="7"/>
        <v>0</v>
      </c>
      <c r="G34" s="91"/>
      <c r="H34" s="91"/>
      <c r="I34" s="89">
        <f t="shared" si="8"/>
        <v>0</v>
      </c>
    </row>
    <row r="35" spans="2:9" ht="15" customHeight="1" x14ac:dyDescent="0.2">
      <c r="B35" s="208" t="s">
        <v>114</v>
      </c>
      <c r="C35" s="209"/>
      <c r="D35" s="91"/>
      <c r="E35" s="91"/>
      <c r="F35" s="89">
        <f t="shared" si="7"/>
        <v>0</v>
      </c>
      <c r="G35" s="91"/>
      <c r="H35" s="91"/>
      <c r="I35" s="89">
        <f t="shared" si="8"/>
        <v>0</v>
      </c>
    </row>
    <row r="36" spans="2:9" ht="15" customHeight="1" x14ac:dyDescent="0.2">
      <c r="B36" s="208" t="s">
        <v>115</v>
      </c>
      <c r="C36" s="209"/>
      <c r="D36" s="91"/>
      <c r="E36" s="91"/>
      <c r="F36" s="89">
        <f t="shared" si="7"/>
        <v>0</v>
      </c>
      <c r="G36" s="91"/>
      <c r="H36" s="91"/>
      <c r="I36" s="89">
        <f t="shared" si="8"/>
        <v>0</v>
      </c>
    </row>
    <row r="37" spans="2:9" ht="15" customHeight="1" x14ac:dyDescent="0.2">
      <c r="B37" s="208" t="s">
        <v>116</v>
      </c>
      <c r="C37" s="209"/>
      <c r="D37" s="91"/>
      <c r="E37" s="91"/>
      <c r="F37" s="89">
        <f t="shared" si="7"/>
        <v>0</v>
      </c>
      <c r="G37" s="91"/>
      <c r="H37" s="91"/>
      <c r="I37" s="89">
        <f t="shared" si="8"/>
        <v>0</v>
      </c>
    </row>
    <row r="38" spans="2:9" ht="15" customHeight="1" x14ac:dyDescent="0.2">
      <c r="B38" s="208" t="s">
        <v>117</v>
      </c>
      <c r="C38" s="209"/>
      <c r="D38" s="91"/>
      <c r="E38" s="91"/>
      <c r="F38" s="89">
        <f t="shared" si="7"/>
        <v>0</v>
      </c>
      <c r="G38" s="91"/>
      <c r="H38" s="91"/>
      <c r="I38" s="89">
        <f t="shared" si="8"/>
        <v>0</v>
      </c>
    </row>
    <row r="39" spans="2:9" ht="15" customHeight="1" x14ac:dyDescent="0.2">
      <c r="B39" s="208" t="s">
        <v>118</v>
      </c>
      <c r="C39" s="209"/>
      <c r="D39" s="91"/>
      <c r="E39" s="91"/>
      <c r="F39" s="89">
        <f t="shared" si="7"/>
        <v>0</v>
      </c>
      <c r="G39" s="91"/>
      <c r="H39" s="91"/>
      <c r="I39" s="89">
        <f t="shared" si="8"/>
        <v>0</v>
      </c>
    </row>
    <row r="40" spans="2:9" ht="15" customHeight="1" x14ac:dyDescent="0.2">
      <c r="B40" s="208" t="s">
        <v>119</v>
      </c>
      <c r="C40" s="209"/>
      <c r="D40" s="91"/>
      <c r="E40" s="91"/>
      <c r="F40" s="89">
        <f t="shared" si="7"/>
        <v>0</v>
      </c>
      <c r="G40" s="91"/>
      <c r="H40" s="91"/>
      <c r="I40" s="89">
        <f t="shared" si="8"/>
        <v>0</v>
      </c>
    </row>
    <row r="41" spans="2:9" x14ac:dyDescent="0.2">
      <c r="B41" s="35"/>
      <c r="C41" s="36"/>
      <c r="D41" s="92"/>
      <c r="E41" s="92"/>
      <c r="F41" s="92"/>
      <c r="G41" s="92"/>
      <c r="H41" s="92"/>
      <c r="I41" s="92"/>
    </row>
    <row r="42" spans="2:9" x14ac:dyDescent="0.2">
      <c r="B42" s="210" t="s">
        <v>120</v>
      </c>
      <c r="C42" s="211"/>
      <c r="D42" s="93">
        <f t="shared" ref="D42:I42" si="9">SUM(D43:D46)</f>
        <v>0</v>
      </c>
      <c r="E42" s="93">
        <f t="shared" si="9"/>
        <v>0</v>
      </c>
      <c r="F42" s="93">
        <f t="shared" si="9"/>
        <v>0</v>
      </c>
      <c r="G42" s="94">
        <f t="shared" si="9"/>
        <v>0</v>
      </c>
      <c r="H42" s="93">
        <f t="shared" si="9"/>
        <v>0</v>
      </c>
      <c r="I42" s="93">
        <f t="shared" si="9"/>
        <v>0</v>
      </c>
    </row>
    <row r="43" spans="2:9" ht="15" customHeight="1" x14ac:dyDescent="0.2">
      <c r="B43" s="208" t="s">
        <v>121</v>
      </c>
      <c r="C43" s="209"/>
      <c r="D43" s="91"/>
      <c r="E43" s="91"/>
      <c r="F43" s="89">
        <f>IF(AND(D43&gt;=0,E43&gt;=0),(D43+E43),"-")</f>
        <v>0</v>
      </c>
      <c r="G43" s="91"/>
      <c r="H43" s="91"/>
      <c r="I43" s="89">
        <f>IF(AND(F43&gt;=0,G43&gt;=0),(F43-G43),"-")</f>
        <v>0</v>
      </c>
    </row>
    <row r="44" spans="2:9" ht="15" customHeight="1" x14ac:dyDescent="0.2">
      <c r="B44" s="208" t="s">
        <v>122</v>
      </c>
      <c r="C44" s="209"/>
      <c r="D44" s="91"/>
      <c r="E44" s="91"/>
      <c r="F44" s="89">
        <f>IF(AND(D44&gt;=0,E44&gt;=0),(D44+E44),"-")</f>
        <v>0</v>
      </c>
      <c r="G44" s="91"/>
      <c r="H44" s="91"/>
      <c r="I44" s="89">
        <f>IF(AND(F44&gt;=0,G44&gt;=0),(F44-G44),"-")</f>
        <v>0</v>
      </c>
    </row>
    <row r="45" spans="2:9" ht="15" customHeight="1" x14ac:dyDescent="0.2">
      <c r="B45" s="208" t="s">
        <v>123</v>
      </c>
      <c r="C45" s="209"/>
      <c r="D45" s="91"/>
      <c r="E45" s="91"/>
      <c r="F45" s="89">
        <f>IF(AND(D45&gt;=0,E45&gt;=0),(D45+E45),"-")</f>
        <v>0</v>
      </c>
      <c r="G45" s="91"/>
      <c r="H45" s="91"/>
      <c r="I45" s="89">
        <f>IF(AND(F45&gt;=0,G45&gt;=0),(F45-G45),"-")</f>
        <v>0</v>
      </c>
    </row>
    <row r="46" spans="2:9" ht="15" customHeight="1" x14ac:dyDescent="0.2">
      <c r="B46" s="208" t="s">
        <v>124</v>
      </c>
      <c r="C46" s="209"/>
      <c r="D46" s="91"/>
      <c r="E46" s="91"/>
      <c r="F46" s="89">
        <f>IF(AND(D46&gt;=0,E46&gt;=0),(D46+E46),"-")</f>
        <v>0</v>
      </c>
      <c r="G46" s="91"/>
      <c r="H46" s="91"/>
      <c r="I46" s="89">
        <f>IF(AND(F46&gt;=0,G46&gt;=0),(F46-G46),"-")</f>
        <v>0</v>
      </c>
    </row>
    <row r="47" spans="2:9" x14ac:dyDescent="0.2">
      <c r="B47" s="37"/>
      <c r="C47" s="38"/>
      <c r="D47" s="95"/>
      <c r="E47" s="95"/>
      <c r="F47" s="95"/>
      <c r="G47" s="95"/>
      <c r="H47" s="95"/>
      <c r="I47" s="95"/>
    </row>
    <row r="48" spans="2:9" x14ac:dyDescent="0.2">
      <c r="B48" s="39"/>
      <c r="C48" s="40" t="s">
        <v>13</v>
      </c>
      <c r="D48" s="96">
        <f t="shared" ref="D48:I48" si="10">SUM(D12,D22,D31,D42)</f>
        <v>13645887</v>
      </c>
      <c r="E48" s="96">
        <f t="shared" si="10"/>
        <v>6266131.4199999999</v>
      </c>
      <c r="F48" s="96">
        <f t="shared" si="10"/>
        <v>19912018.420000002</v>
      </c>
      <c r="G48" s="96">
        <f t="shared" si="10"/>
        <v>22309147.849999998</v>
      </c>
      <c r="H48" s="96">
        <f t="shared" si="10"/>
        <v>22309147.849999998</v>
      </c>
      <c r="I48" s="96">
        <f t="shared" si="10"/>
        <v>-2397129.429999996</v>
      </c>
    </row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</sheetData>
  <mergeCells count="40">
    <mergeCell ref="B8:C10"/>
    <mergeCell ref="D8:H8"/>
    <mergeCell ref="I8:I9"/>
    <mergeCell ref="B2:I2"/>
    <mergeCell ref="B3:I3"/>
    <mergeCell ref="B4:I4"/>
    <mergeCell ref="B5:I5"/>
    <mergeCell ref="B6:I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5:C45"/>
    <mergeCell ref="B46:C46"/>
    <mergeCell ref="B38:C38"/>
    <mergeCell ref="B39:C39"/>
    <mergeCell ref="B40:C40"/>
    <mergeCell ref="B42:C42"/>
    <mergeCell ref="B43:C43"/>
    <mergeCell ref="B44:C44"/>
  </mergeCells>
  <printOptions horizontalCentered="1"/>
  <pageMargins left="0.70866141732283472" right="0.70866141732283472" top="0.70866141732283472" bottom="0.74803149606299213" header="0.31496062992125984" footer="0.31496062992125984"/>
  <pageSetup scale="56" orientation="landscape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tabSelected="1" workbookViewId="0">
      <selection activeCell="G19" sqref="G19"/>
    </sheetView>
  </sheetViews>
  <sheetFormatPr baseColWidth="10" defaultRowHeight="15" x14ac:dyDescent="0.25"/>
  <cols>
    <col min="1" max="3" width="11.42578125" style="1"/>
    <col min="4" max="4" width="48.140625" style="1" customWidth="1"/>
    <col min="5" max="5" width="13.28515625" style="1" bestFit="1" customWidth="1"/>
    <col min="6" max="6" width="17.42578125" style="1" customWidth="1"/>
    <col min="7" max="9" width="13.28515625" style="1" bestFit="1" customWidth="1"/>
    <col min="10" max="10" width="12.85546875" style="1" bestFit="1" customWidth="1"/>
    <col min="11" max="11" width="11.42578125" style="1"/>
    <col min="12" max="12" width="13.140625" style="1" bestFit="1" customWidth="1"/>
    <col min="13" max="16384" width="11.42578125" style="1"/>
  </cols>
  <sheetData>
    <row r="2" spans="2:12" x14ac:dyDescent="0.25">
      <c r="B2" s="220" t="s">
        <v>155</v>
      </c>
      <c r="C2" s="221"/>
      <c r="D2" s="221"/>
      <c r="E2" s="221"/>
      <c r="F2" s="221"/>
      <c r="G2" s="221"/>
      <c r="H2" s="221"/>
      <c r="I2" s="221"/>
      <c r="J2" s="222"/>
    </row>
    <row r="3" spans="2:12" x14ac:dyDescent="0.25">
      <c r="B3" s="226" t="s">
        <v>0</v>
      </c>
      <c r="C3" s="227"/>
      <c r="D3" s="227"/>
      <c r="E3" s="227"/>
      <c r="F3" s="227"/>
      <c r="G3" s="227"/>
      <c r="H3" s="227"/>
      <c r="I3" s="227"/>
      <c r="J3" s="228"/>
    </row>
    <row r="4" spans="2:12" x14ac:dyDescent="0.25">
      <c r="B4" s="223" t="s">
        <v>188</v>
      </c>
      <c r="C4" s="224"/>
      <c r="D4" s="224"/>
      <c r="E4" s="224"/>
      <c r="F4" s="224"/>
      <c r="G4" s="224"/>
      <c r="H4" s="224"/>
      <c r="I4" s="224"/>
      <c r="J4" s="225"/>
    </row>
    <row r="5" spans="2:12" x14ac:dyDescent="0.25">
      <c r="B5" s="223" t="s">
        <v>157</v>
      </c>
      <c r="C5" s="224"/>
      <c r="D5" s="224"/>
      <c r="E5" s="224"/>
      <c r="F5" s="224"/>
      <c r="G5" s="224"/>
      <c r="H5" s="224"/>
      <c r="I5" s="224"/>
      <c r="J5" s="225"/>
    </row>
    <row r="6" spans="2:12" x14ac:dyDescent="0.25">
      <c r="B6" s="2"/>
      <c r="C6" s="2"/>
      <c r="D6" s="2"/>
      <c r="E6" s="2"/>
      <c r="F6" s="2"/>
      <c r="G6" s="2"/>
      <c r="H6" s="2"/>
      <c r="I6" s="2"/>
      <c r="J6" s="2"/>
    </row>
    <row r="7" spans="2:12" x14ac:dyDescent="0.25">
      <c r="B7" s="204" t="s">
        <v>3</v>
      </c>
      <c r="C7" s="233"/>
      <c r="D7" s="233"/>
      <c r="E7" s="229" t="s">
        <v>88</v>
      </c>
      <c r="F7" s="230"/>
      <c r="G7" s="230"/>
      <c r="H7" s="230"/>
      <c r="I7" s="231"/>
      <c r="J7" s="216" t="s">
        <v>5</v>
      </c>
    </row>
    <row r="8" spans="2:12" x14ac:dyDescent="0.25">
      <c r="B8" s="213"/>
      <c r="C8" s="234"/>
      <c r="D8" s="234"/>
      <c r="E8" s="142" t="s">
        <v>6</v>
      </c>
      <c r="F8" s="143" t="s">
        <v>7</v>
      </c>
      <c r="G8" s="143" t="s">
        <v>8</v>
      </c>
      <c r="H8" s="143" t="s">
        <v>9</v>
      </c>
      <c r="I8" s="144" t="s">
        <v>10</v>
      </c>
      <c r="J8" s="232"/>
    </row>
    <row r="9" spans="2:12" x14ac:dyDescent="0.25">
      <c r="B9" s="205"/>
      <c r="C9" s="235"/>
      <c r="D9" s="235"/>
      <c r="E9" s="145">
        <v>1</v>
      </c>
      <c r="F9" s="145">
        <v>2</v>
      </c>
      <c r="G9" s="145" t="s">
        <v>11</v>
      </c>
      <c r="H9" s="145">
        <v>4</v>
      </c>
      <c r="I9" s="146">
        <v>5</v>
      </c>
      <c r="J9" s="145" t="s">
        <v>12</v>
      </c>
    </row>
    <row r="10" spans="2:12" x14ac:dyDescent="0.25">
      <c r="B10" s="238" t="s">
        <v>187</v>
      </c>
      <c r="C10" s="239"/>
      <c r="D10" s="240"/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</row>
    <row r="11" spans="2:12" x14ac:dyDescent="0.25">
      <c r="B11" s="134"/>
      <c r="C11" s="218" t="s">
        <v>186</v>
      </c>
      <c r="D11" s="219"/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</row>
    <row r="12" spans="2:12" x14ac:dyDescent="0.25">
      <c r="B12" s="134"/>
      <c r="C12" s="133"/>
      <c r="D12" s="132" t="s">
        <v>185</v>
      </c>
      <c r="E12" s="137">
        <v>0</v>
      </c>
      <c r="F12" s="140">
        <v>0</v>
      </c>
      <c r="G12" s="138">
        <f>+E12+F12</f>
        <v>0</v>
      </c>
      <c r="H12" s="140">
        <v>0</v>
      </c>
      <c r="I12" s="140">
        <v>0</v>
      </c>
      <c r="J12" s="136">
        <f>+G12-H12</f>
        <v>0</v>
      </c>
      <c r="L12" s="82"/>
    </row>
    <row r="13" spans="2:12" x14ac:dyDescent="0.25">
      <c r="B13" s="134"/>
      <c r="C13" s="133"/>
      <c r="D13" s="132" t="s">
        <v>184</v>
      </c>
      <c r="E13" s="137"/>
      <c r="F13" s="140"/>
      <c r="G13" s="138">
        <v>0</v>
      </c>
      <c r="H13" s="140"/>
      <c r="I13" s="140"/>
      <c r="J13" s="136">
        <v>0</v>
      </c>
      <c r="L13" s="82"/>
    </row>
    <row r="14" spans="2:12" x14ac:dyDescent="0.25">
      <c r="B14" s="134"/>
      <c r="C14" s="218" t="s">
        <v>183</v>
      </c>
      <c r="D14" s="219"/>
      <c r="E14" s="139">
        <f t="shared" ref="E14:J14" si="0">SUM(E15:E22)</f>
        <v>11772307</v>
      </c>
      <c r="F14" s="139">
        <f t="shared" si="0"/>
        <v>6266131.4199999999</v>
      </c>
      <c r="G14" s="139">
        <f t="shared" si="0"/>
        <v>18038438.420000002</v>
      </c>
      <c r="H14" s="139">
        <f t="shared" si="0"/>
        <v>20435567.849999998</v>
      </c>
      <c r="I14" s="139">
        <f t="shared" si="0"/>
        <v>20435567.849999998</v>
      </c>
      <c r="J14" s="139">
        <f t="shared" si="0"/>
        <v>-2397129.429999996</v>
      </c>
    </row>
    <row r="15" spans="2:12" x14ac:dyDescent="0.25">
      <c r="B15" s="134"/>
      <c r="C15" s="133"/>
      <c r="D15" s="132" t="s">
        <v>182</v>
      </c>
      <c r="E15" s="137">
        <v>11772307</v>
      </c>
      <c r="F15" s="137">
        <v>6266131.4199999999</v>
      </c>
      <c r="G15" s="138">
        <f>+E15+F15</f>
        <v>18038438.420000002</v>
      </c>
      <c r="H15" s="137">
        <v>20435567.849999998</v>
      </c>
      <c r="I15" s="137">
        <v>20435567.849999998</v>
      </c>
      <c r="J15" s="136">
        <f>+G15-H15</f>
        <v>-2397129.429999996</v>
      </c>
    </row>
    <row r="16" spans="2:12" x14ac:dyDescent="0.25">
      <c r="B16" s="134"/>
      <c r="C16" s="133"/>
      <c r="D16" s="132" t="s">
        <v>181</v>
      </c>
      <c r="E16" s="137"/>
      <c r="F16" s="140"/>
      <c r="G16" s="138">
        <v>0</v>
      </c>
      <c r="H16" s="140"/>
      <c r="I16" s="140"/>
      <c r="J16" s="136">
        <v>0</v>
      </c>
    </row>
    <row r="17" spans="2:10" x14ac:dyDescent="0.25">
      <c r="B17" s="134"/>
      <c r="C17" s="133"/>
      <c r="D17" s="132" t="s">
        <v>180</v>
      </c>
      <c r="E17" s="137"/>
      <c r="F17" s="140"/>
      <c r="G17" s="138">
        <v>0</v>
      </c>
      <c r="H17" s="140"/>
      <c r="I17" s="140"/>
      <c r="J17" s="136">
        <v>0</v>
      </c>
    </row>
    <row r="18" spans="2:10" x14ac:dyDescent="0.25">
      <c r="B18" s="134"/>
      <c r="C18" s="133"/>
      <c r="D18" s="132" t="s">
        <v>179</v>
      </c>
      <c r="E18" s="137">
        <v>0</v>
      </c>
      <c r="F18" s="140"/>
      <c r="G18" s="138">
        <f>+E18+F18</f>
        <v>0</v>
      </c>
      <c r="H18" s="140"/>
      <c r="I18" s="140"/>
      <c r="J18" s="136">
        <f>+G18-H18</f>
        <v>0</v>
      </c>
    </row>
    <row r="19" spans="2:10" x14ac:dyDescent="0.25">
      <c r="B19" s="134"/>
      <c r="C19" s="133"/>
      <c r="D19" s="132" t="s">
        <v>178</v>
      </c>
      <c r="E19" s="137"/>
      <c r="F19" s="140"/>
      <c r="G19" s="138">
        <v>0</v>
      </c>
      <c r="H19" s="140"/>
      <c r="I19" s="140"/>
      <c r="J19" s="136">
        <v>0</v>
      </c>
    </row>
    <row r="20" spans="2:10" ht="24" x14ac:dyDescent="0.25">
      <c r="B20" s="134"/>
      <c r="C20" s="133"/>
      <c r="D20" s="132" t="s">
        <v>177</v>
      </c>
      <c r="E20" s="137"/>
      <c r="F20" s="140"/>
      <c r="G20" s="138">
        <v>0</v>
      </c>
      <c r="H20" s="140"/>
      <c r="I20" s="140"/>
      <c r="J20" s="136">
        <v>0</v>
      </c>
    </row>
    <row r="21" spans="2:10" x14ac:dyDescent="0.25">
      <c r="B21" s="134"/>
      <c r="C21" s="133"/>
      <c r="D21" s="132" t="s">
        <v>176</v>
      </c>
      <c r="E21" s="137"/>
      <c r="F21" s="140"/>
      <c r="G21" s="138">
        <v>0</v>
      </c>
      <c r="H21" s="140"/>
      <c r="I21" s="140"/>
      <c r="J21" s="136">
        <v>0</v>
      </c>
    </row>
    <row r="22" spans="2:10" x14ac:dyDescent="0.25">
      <c r="B22" s="134"/>
      <c r="C22" s="133"/>
      <c r="D22" s="132" t="s">
        <v>175</v>
      </c>
      <c r="E22" s="137"/>
      <c r="F22" s="140"/>
      <c r="G22" s="138">
        <v>0</v>
      </c>
      <c r="H22" s="140"/>
      <c r="I22" s="140"/>
      <c r="J22" s="136">
        <v>0</v>
      </c>
    </row>
    <row r="23" spans="2:10" x14ac:dyDescent="0.25">
      <c r="B23" s="134"/>
      <c r="C23" s="218" t="s">
        <v>174</v>
      </c>
      <c r="D23" s="219"/>
      <c r="E23" s="139">
        <f t="shared" ref="E23:J23" si="1">SUM(E24)</f>
        <v>1873580</v>
      </c>
      <c r="F23" s="139">
        <f t="shared" si="1"/>
        <v>0</v>
      </c>
      <c r="G23" s="139">
        <f t="shared" si="1"/>
        <v>1873580</v>
      </c>
      <c r="H23" s="139">
        <f t="shared" si="1"/>
        <v>1873580</v>
      </c>
      <c r="I23" s="139">
        <f t="shared" si="1"/>
        <v>1873580</v>
      </c>
      <c r="J23" s="139">
        <f t="shared" si="1"/>
        <v>0</v>
      </c>
    </row>
    <row r="24" spans="2:10" ht="24" x14ac:dyDescent="0.25">
      <c r="B24" s="134"/>
      <c r="C24" s="133"/>
      <c r="D24" s="41" t="s">
        <v>173</v>
      </c>
      <c r="E24" s="147">
        <v>1873580</v>
      </c>
      <c r="F24" s="147">
        <v>0</v>
      </c>
      <c r="G24" s="138">
        <f>+E24+F24</f>
        <v>1873580</v>
      </c>
      <c r="H24" s="147">
        <v>1873580</v>
      </c>
      <c r="I24" s="147">
        <v>1873580</v>
      </c>
      <c r="J24" s="136">
        <f>+G24-H24</f>
        <v>0</v>
      </c>
    </row>
    <row r="25" spans="2:10" x14ac:dyDescent="0.25">
      <c r="B25" s="134"/>
      <c r="C25" s="133"/>
      <c r="D25" s="41" t="s">
        <v>172</v>
      </c>
      <c r="E25" s="148"/>
      <c r="F25" s="149"/>
      <c r="G25" s="130">
        <v>0</v>
      </c>
      <c r="H25" s="149"/>
      <c r="I25" s="149"/>
      <c r="J25" s="128">
        <v>0</v>
      </c>
    </row>
    <row r="26" spans="2:10" x14ac:dyDescent="0.25">
      <c r="B26" s="134"/>
      <c r="C26" s="133"/>
      <c r="D26" s="132" t="s">
        <v>171</v>
      </c>
      <c r="E26" s="131"/>
      <c r="F26" s="129"/>
      <c r="G26" s="130">
        <v>0</v>
      </c>
      <c r="H26" s="129"/>
      <c r="I26" s="129"/>
      <c r="J26" s="128">
        <v>0</v>
      </c>
    </row>
    <row r="27" spans="2:10" x14ac:dyDescent="0.25">
      <c r="B27" s="134"/>
      <c r="C27" s="218" t="s">
        <v>170</v>
      </c>
      <c r="D27" s="219"/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</row>
    <row r="28" spans="2:10" x14ac:dyDescent="0.25">
      <c r="B28" s="134"/>
      <c r="C28" s="133"/>
      <c r="D28" s="132" t="s">
        <v>169</v>
      </c>
      <c r="E28" s="131"/>
      <c r="F28" s="129"/>
      <c r="G28" s="130">
        <v>0</v>
      </c>
      <c r="H28" s="129"/>
      <c r="I28" s="129"/>
      <c r="J28" s="128">
        <v>0</v>
      </c>
    </row>
    <row r="29" spans="2:10" x14ac:dyDescent="0.25">
      <c r="B29" s="134"/>
      <c r="C29" s="133"/>
      <c r="D29" s="132" t="s">
        <v>168</v>
      </c>
      <c r="E29" s="131"/>
      <c r="F29" s="129"/>
      <c r="G29" s="130">
        <v>0</v>
      </c>
      <c r="H29" s="129"/>
      <c r="I29" s="129"/>
      <c r="J29" s="128">
        <v>0</v>
      </c>
    </row>
    <row r="30" spans="2:10" x14ac:dyDescent="0.25">
      <c r="B30" s="134"/>
      <c r="C30" s="218" t="s">
        <v>167</v>
      </c>
      <c r="D30" s="219"/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</row>
    <row r="31" spans="2:10" x14ac:dyDescent="0.25">
      <c r="B31" s="134"/>
      <c r="C31" s="133"/>
      <c r="D31" s="132" t="s">
        <v>166</v>
      </c>
      <c r="E31" s="131"/>
      <c r="F31" s="129"/>
      <c r="G31" s="130">
        <v>0</v>
      </c>
      <c r="H31" s="129"/>
      <c r="I31" s="129"/>
      <c r="J31" s="128">
        <v>0</v>
      </c>
    </row>
    <row r="32" spans="2:10" x14ac:dyDescent="0.25">
      <c r="B32" s="134"/>
      <c r="C32" s="133"/>
      <c r="D32" s="132" t="s">
        <v>165</v>
      </c>
      <c r="E32" s="131"/>
      <c r="F32" s="129"/>
      <c r="G32" s="130">
        <v>0</v>
      </c>
      <c r="H32" s="129"/>
      <c r="I32" s="129"/>
      <c r="J32" s="128">
        <v>0</v>
      </c>
    </row>
    <row r="33" spans="2:10" x14ac:dyDescent="0.25">
      <c r="B33" s="134"/>
      <c r="C33" s="133"/>
      <c r="D33" s="132" t="s">
        <v>164</v>
      </c>
      <c r="E33" s="131"/>
      <c r="F33" s="129"/>
      <c r="G33" s="130">
        <v>0</v>
      </c>
      <c r="H33" s="129"/>
      <c r="I33" s="129"/>
      <c r="J33" s="128">
        <v>0</v>
      </c>
    </row>
    <row r="34" spans="2:10" ht="24" x14ac:dyDescent="0.25">
      <c r="B34" s="134"/>
      <c r="C34" s="133"/>
      <c r="D34" s="132" t="s">
        <v>163</v>
      </c>
      <c r="E34" s="131"/>
      <c r="F34" s="129"/>
      <c r="G34" s="130">
        <v>0</v>
      </c>
      <c r="H34" s="129"/>
      <c r="I34" s="129"/>
      <c r="J34" s="128">
        <v>0</v>
      </c>
    </row>
    <row r="35" spans="2:10" x14ac:dyDescent="0.25">
      <c r="B35" s="134"/>
      <c r="C35" s="218" t="s">
        <v>162</v>
      </c>
      <c r="D35" s="219"/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</row>
    <row r="36" spans="2:10" x14ac:dyDescent="0.25">
      <c r="B36" s="134"/>
      <c r="C36" s="133"/>
      <c r="D36" s="132" t="s">
        <v>161</v>
      </c>
      <c r="E36" s="131"/>
      <c r="F36" s="129"/>
      <c r="G36" s="130">
        <v>0</v>
      </c>
      <c r="H36" s="129"/>
      <c r="I36" s="129"/>
      <c r="J36" s="128">
        <v>0</v>
      </c>
    </row>
    <row r="37" spans="2:10" x14ac:dyDescent="0.25">
      <c r="B37" s="238" t="s">
        <v>160</v>
      </c>
      <c r="C37" s="239"/>
      <c r="D37" s="240"/>
      <c r="E37" s="131"/>
      <c r="F37" s="129"/>
      <c r="G37" s="130">
        <v>0</v>
      </c>
      <c r="H37" s="129"/>
      <c r="I37" s="129"/>
      <c r="J37" s="128">
        <v>0</v>
      </c>
    </row>
    <row r="38" spans="2:10" x14ac:dyDescent="0.25">
      <c r="B38" s="238" t="s">
        <v>159</v>
      </c>
      <c r="C38" s="239"/>
      <c r="D38" s="240"/>
      <c r="E38" s="131"/>
      <c r="F38" s="129"/>
      <c r="G38" s="130">
        <v>0</v>
      </c>
      <c r="H38" s="129"/>
      <c r="I38" s="129"/>
      <c r="J38" s="128">
        <v>0</v>
      </c>
    </row>
    <row r="39" spans="2:10" x14ac:dyDescent="0.25">
      <c r="B39" s="238" t="s">
        <v>158</v>
      </c>
      <c r="C39" s="239"/>
      <c r="D39" s="240"/>
      <c r="E39" s="131"/>
      <c r="F39" s="129"/>
      <c r="G39" s="130">
        <v>0</v>
      </c>
      <c r="H39" s="129"/>
      <c r="I39" s="129"/>
      <c r="J39" s="128">
        <v>0</v>
      </c>
    </row>
    <row r="40" spans="2:10" x14ac:dyDescent="0.25">
      <c r="B40" s="127"/>
      <c r="C40" s="126"/>
      <c r="D40" s="125"/>
      <c r="E40" s="124"/>
      <c r="F40" s="123"/>
      <c r="G40" s="123"/>
      <c r="H40" s="123"/>
      <c r="I40" s="123"/>
      <c r="J40" s="123"/>
    </row>
    <row r="41" spans="2:10" x14ac:dyDescent="0.25">
      <c r="B41" s="122"/>
      <c r="C41" s="236" t="s">
        <v>13</v>
      </c>
      <c r="D41" s="237"/>
      <c r="E41" s="121">
        <f t="shared" ref="E41:J41" si="2">+E14+E23</f>
        <v>13645887</v>
      </c>
      <c r="F41" s="121">
        <f t="shared" si="2"/>
        <v>6266131.4199999999</v>
      </c>
      <c r="G41" s="121">
        <f t="shared" si="2"/>
        <v>19912018.420000002</v>
      </c>
      <c r="H41" s="121">
        <f t="shared" si="2"/>
        <v>22309147.849999998</v>
      </c>
      <c r="I41" s="121">
        <f t="shared" si="2"/>
        <v>22309147.849999998</v>
      </c>
      <c r="J41" s="121">
        <f t="shared" si="2"/>
        <v>-2397129.429999996</v>
      </c>
    </row>
    <row r="42" spans="2:10" x14ac:dyDescent="0.25">
      <c r="B42" s="120"/>
      <c r="C42" s="120"/>
      <c r="D42" s="120"/>
      <c r="E42" s="120"/>
      <c r="F42" s="120"/>
      <c r="G42" s="120"/>
      <c r="H42" s="120"/>
      <c r="I42" s="120"/>
      <c r="J42" s="120"/>
    </row>
  </sheetData>
  <mergeCells count="18">
    <mergeCell ref="C41:D41"/>
    <mergeCell ref="B10:D10"/>
    <mergeCell ref="C11:D11"/>
    <mergeCell ref="C14:D14"/>
    <mergeCell ref="C23:D23"/>
    <mergeCell ref="B39:D39"/>
    <mergeCell ref="C27:D27"/>
    <mergeCell ref="B37:D37"/>
    <mergeCell ref="B38:D38"/>
    <mergeCell ref="C30:D30"/>
    <mergeCell ref="C35:D35"/>
    <mergeCell ref="B2:J2"/>
    <mergeCell ref="B4:J4"/>
    <mergeCell ref="B5:J5"/>
    <mergeCell ref="B3:J3"/>
    <mergeCell ref="E7:I7"/>
    <mergeCell ref="J7:J8"/>
    <mergeCell ref="B7:D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Analitico Ingresos</vt:lpstr>
      <vt:lpstr>Clasificacion Administrativa</vt:lpstr>
      <vt:lpstr>Clasificacion Economica</vt:lpstr>
      <vt:lpstr>Objeto del Gasto</vt:lpstr>
      <vt:lpstr>Clasific Funcional</vt:lpstr>
      <vt:lpstr>Clasificacion Programatica</vt:lpstr>
      <vt:lpstr>'Analitico Ingresos'!Área_de_impresión</vt:lpstr>
      <vt:lpstr>'Clasific Funcional'!Área_de_impresión</vt:lpstr>
      <vt:lpstr>'Objeto del Gasto'!Área_de_impresión</vt:lpstr>
      <vt:lpstr>'Objeto del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karla.ku</cp:lastModifiedBy>
  <cp:lastPrinted>2019-05-17T19:15:53Z</cp:lastPrinted>
  <dcterms:created xsi:type="dcterms:W3CDTF">2014-09-10T23:02:28Z</dcterms:created>
  <dcterms:modified xsi:type="dcterms:W3CDTF">2019-05-17T21:22:04Z</dcterms:modified>
</cp:coreProperties>
</file>